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45" windowHeight="9120" activeTab="0"/>
  </bookViews>
  <sheets>
    <sheet name="กรม" sheetId="1" r:id="rId1"/>
  </sheets>
  <definedNames>
    <definedName name="_xlnm.Print_Titles" localSheetId="0">'กรม'!$1:$6</definedName>
  </definedNames>
  <calcPr fullCalcOnLoad="1"/>
</workbook>
</file>

<file path=xl/sharedStrings.xml><?xml version="1.0" encoding="utf-8"?>
<sst xmlns="http://schemas.openxmlformats.org/spreadsheetml/2006/main" count="141" uniqueCount="128">
  <si>
    <t>ตัวชี้วัด</t>
  </si>
  <si>
    <t>ข้อมูลพื้นฐาน</t>
  </si>
  <si>
    <t>มิติที่1</t>
  </si>
  <si>
    <t>มิติที่ 2</t>
  </si>
  <si>
    <t>ด้านประสิทธิภาพของการปฏิบัติราชการ</t>
  </si>
  <si>
    <t>ร้อยละของงบประมาณที่สามารถประหยัดได้</t>
  </si>
  <si>
    <t>มิติที่ 3</t>
  </si>
  <si>
    <t>ด้านคุณภาพการให้บริการ</t>
  </si>
  <si>
    <t>ร้อยละของระดับความพึงพอใจของผู้รับบริการ</t>
  </si>
  <si>
    <t>ด้านการพัฒนาองค์กร</t>
  </si>
  <si>
    <t>ปี 46</t>
  </si>
  <si>
    <t>ปี 47</t>
  </si>
  <si>
    <t>น้ำหนัก</t>
  </si>
  <si>
    <t>(ร้อยละ)</t>
  </si>
  <si>
    <t>เป้าหมาย</t>
  </si>
  <si>
    <t>มิติที่ 4</t>
  </si>
  <si>
    <t xml:space="preserve">รวม </t>
  </si>
  <si>
    <t>หมายเหตุ: ผลการประเมินตนเอง</t>
  </si>
  <si>
    <t>คะแนนเต็ม 5</t>
  </si>
  <si>
    <t xml:space="preserve">        = NA      </t>
  </si>
  <si>
    <t>คะแนนประเมินตนเอง</t>
  </si>
  <si>
    <t xml:space="preserve"> = 1.50-2.49</t>
  </si>
  <si>
    <t xml:space="preserve">= 1.00-1.49  </t>
  </si>
  <si>
    <t>= 2.50-3.49</t>
  </si>
  <si>
    <t xml:space="preserve"> = 3.50-4.49</t>
  </si>
  <si>
    <t>= 4.50-5.00</t>
  </si>
  <si>
    <t>ผลงาน</t>
  </si>
  <si>
    <t xml:space="preserve">6 เดือน  </t>
  </si>
  <si>
    <t xml:space="preserve">9 เดือน  </t>
  </si>
  <si>
    <t xml:space="preserve">12 เดือน  </t>
  </si>
  <si>
    <t>ระดับความสำเร็จของการดำเนินการตามมาตรการป้องกันและปราบปรามการทุจริตและประพฤติมิชอบ</t>
  </si>
  <si>
    <t>ร้อยละความสำเร็จของการดำเนินงานตามแผนปฏิบัติการในการพัฒนาระบบบริหารความรู้ภายในองค์กรปีงบประมาณ พ.ศ.2548</t>
  </si>
  <si>
    <t>ปี 48</t>
  </si>
  <si>
    <t>ระดับความสำเร็จของการปรับปรุงการบริหารจัดการเพื่อสนับสนุนการดำเนินงานของจังหวัดและองค์กรปกครองส่วนท้องถิ่น</t>
  </si>
  <si>
    <t>ระดับความสำเร็จของร้อยละเฉลี่ยถ่วงน้ำหนักในการลดรอบระยะเวลาของขั้นตอนการปฏิบัติราชการของส่วนราชการ</t>
  </si>
  <si>
    <t>ระดับความสำเร็จของร้อยละเฉลี่ยถ่วงน้ำหนักในการบรรลุเป้าหมายตามแผนยุทธศาสตร์กระทรวงศึกษาธิการ</t>
  </si>
  <si>
    <t>ระดับความสำเร็จของร้อยละเฉลี่ยถ่วงน้ำหนักในการบรรลุเป้าหมายตามแผนยุทธศาสตร์ของสำนักงานคณะกรรมการอุดมศึกษา</t>
  </si>
  <si>
    <t>ระดับความสำเร็จของร้อยละเฉลี่ยถ่วงน้ำหนักในการบรรลุเป้าหมายตามแผนยุทธศาสตร์ของมหาวิทยาลัย</t>
  </si>
  <si>
    <t>ร้อยละของความสำเร็จตามเป้าหมายผลผลิตของมหาวิทยาลัย (ตามเอกสารงบประมาณรายจ่าย)</t>
  </si>
  <si>
    <t>KPI 6</t>
  </si>
  <si>
    <t>KPI 7</t>
  </si>
  <si>
    <t>KPI 1</t>
  </si>
  <si>
    <t>KPI 2</t>
  </si>
  <si>
    <t>KPI 3</t>
  </si>
  <si>
    <t>KPI 4</t>
  </si>
  <si>
    <t>KPI 5</t>
  </si>
  <si>
    <t>KPI 8</t>
  </si>
  <si>
    <t>KPI 9</t>
  </si>
  <si>
    <t>KPI 10</t>
  </si>
  <si>
    <t>KPI 11</t>
  </si>
  <si>
    <t>KPI 12</t>
  </si>
  <si>
    <t xml:space="preserve">ระดับความสำเร็จของการพัฒนาระบบฐานข้อมูลอุดมศึกษาด้านนักศึกษา อาจารย์ และหลักสูตร </t>
  </si>
  <si>
    <t>• การป้องกันและปราบปรามการทุจริตและประพฤติมิชอบ</t>
  </si>
  <si>
    <t>• ผลสำเร็จตามแผนยุทธศาสตร์</t>
  </si>
  <si>
    <t>• คุณภาพการให้บริการ</t>
  </si>
  <si>
    <t>• การลดค่าใช้จ่าย</t>
  </si>
  <si>
    <t>• การลดระยะเวลาการให้บริการ</t>
  </si>
  <si>
    <t>• การบริหารความรู้ในองค์การ</t>
  </si>
  <si>
    <t xml:space="preserve"> • การจัดการสารสนเทศ</t>
  </si>
  <si>
    <t>• การพัฒนาฐานข้อมูลอุดมศึกษา</t>
  </si>
  <si>
    <t xml:space="preserve"> </t>
  </si>
  <si>
    <t>1. ร้อยละของระดับความพึงพอใจของนายจ้าง/ ผู้ประกอบการ/ ที่มีต่อบัณฑิต</t>
  </si>
  <si>
    <t>2. ร้อยละของผู้สำเร็จการศึกษาที่ได้งานทำหรือศึกษาต่อในระยะเวลา 10 เดือน หลังจากจบการศึกษา</t>
  </si>
  <si>
    <t>3. ร้อยละของจำนวนวิทยานิพนธ์(ปริญญาโท/ปริญญาเอก)ที่ตีพิมพ์เผยแพร่ทั้งในระดับประเทศและระดับนานาชาติต่อจำนวนนักศึกษาระดับบัณฑิตศึกษา</t>
  </si>
  <si>
    <t>3.1 ร้อยละของจำนวนวิทยานิพนธ์(ปริญญาโท/ปริญญาเอก)ที่ตีพิมพ์เผยแพร่ในระดับประเทศต่อจำนวนนักศึกษาระดับบัณฑิตศึกษา</t>
  </si>
  <si>
    <t>3.2 ร้อยละของจำนวนวิทยานิพนธ์(ปริญญาโท/ปริญญาเอก)ที่ตีพิมพ์เผยแพร่ในระดับนานาชาติต่อจำนวนนักศึกษาระดับบัณฑิตศึกษา</t>
  </si>
  <si>
    <t>5. จำนวนอาจารย์และบุคลากรที่ได้รับทุนไปศึกษาต่อต่างประเทศ</t>
  </si>
  <si>
    <r>
      <t>ประเด็นที่ 1</t>
    </r>
    <r>
      <rPr>
        <b/>
        <sz val="14"/>
        <color indexed="8"/>
        <rFont val="Browallia New"/>
        <family val="2"/>
      </rPr>
      <t xml:space="preserve"> ด้านคุณภาพบัณฑิต (รวมด้านการสนับสนุนการเรียนรู้และด้านกิจกรรมนักศึกษา)</t>
    </r>
  </si>
  <si>
    <r>
      <t>ประเด็นที่ 2</t>
    </r>
    <r>
      <rPr>
        <b/>
        <sz val="14"/>
        <color indexed="8"/>
        <rFont val="Browallia New"/>
        <family val="2"/>
      </rPr>
      <t xml:space="preserve"> ด้านการวิจัยและงานสร้างสรรค์ (รวมด้านนวัตกรรม)</t>
    </r>
  </si>
  <si>
    <r>
      <t>ประเด็นที่ 4</t>
    </r>
    <r>
      <rPr>
        <b/>
        <sz val="14"/>
        <color indexed="8"/>
        <rFont val="Browallia New"/>
        <family val="2"/>
      </rPr>
      <t xml:space="preserve"> การประกันคุณภาพภายใน (รวมด้านบริหารจัดการ)</t>
    </r>
  </si>
  <si>
    <r>
      <t>ประเด็นที่ 5</t>
    </r>
    <r>
      <rPr>
        <sz val="14"/>
        <color indexed="8"/>
        <rFont val="Browallia New"/>
        <family val="2"/>
      </rPr>
      <t xml:space="preserve"> </t>
    </r>
    <r>
      <rPr>
        <b/>
        <sz val="14"/>
        <color indexed="8"/>
        <rFont val="Browallia New"/>
        <family val="2"/>
      </rPr>
      <t>ด้านการทำนุบำรุงศิลปวัฒนธรรม</t>
    </r>
  </si>
  <si>
    <t>-</t>
  </si>
  <si>
    <t>ระดับ 5</t>
  </si>
  <si>
    <t xml:space="preserve">ระดับ 5 </t>
  </si>
  <si>
    <r>
      <t>ประเด็นที่ 3</t>
    </r>
    <r>
      <rPr>
        <b/>
        <sz val="14"/>
        <color indexed="8"/>
        <rFont val="Browallia New"/>
        <family val="2"/>
      </rPr>
      <t xml:space="preserve"> ด้านงานบริการทางวิชาการ / บริการสังคม</t>
    </r>
  </si>
  <si>
    <t xml:space="preserve">รายงานการประเมินผลตนเอง (Sar Card) ของมหาวิทยาลัยเชียงใหม่ประจำปีงบประมาณ พ.ศ. 2548  </t>
  </si>
  <si>
    <t>ด้านประสิทธิผลตามยุทธศาสตร์</t>
  </si>
  <si>
    <t>ระดับคุณภาพของการจัดการสารสนเทศของส่วนราชการ</t>
  </si>
  <si>
    <t>4. ร้อยละของจำนวนอาจารย์ประจำที่จบการศึกษาระดับปริญญาเอกต่อจำนวนอาจารย์ประจำทุกระดับ</t>
  </si>
  <si>
    <t>40.65</t>
  </si>
  <si>
    <t>42.62</t>
  </si>
  <si>
    <t>6. ร้อยละของจำนวนผลงานวิจัยที่ตีพิมพ์เผยแพร่ทั้งในระดับประเทศและระดับนานาชาติต่อจำนวนอาจารย์ประจำทุกระดับ</t>
  </si>
  <si>
    <t>6.1 ร้อยละของจำนวนผลงานวิจัยที่ตีพิมพ์เผยแพร่ในระดับประเทศต่อจำนวนอาจารย์ประจำทุกระดับ</t>
  </si>
  <si>
    <t>6.2 ร้อยละของจำนวนผลงานวิจัยที่ตีพิมพ์เผยแพร่ในระดับนานาชาติต่อจำนวนอาจารย์ประจำทุกระดับ</t>
  </si>
  <si>
    <t>7. สัดส่วนของจำนวนเงินด้านวิจัยทั้งหมดต่องบประมาณด้านวิจัยที่ได้รับการจัดสรร</t>
  </si>
  <si>
    <t>8. จำนวนผลงานวิจัยที่ได้รับการจดทะเบียนทรัพย์สินทางปัญญา</t>
  </si>
  <si>
    <t xml:space="preserve">9. ร้อยละของจำนวนอาจารย์และบุคลากรที่ได้รับทุนทำวิจัย/นำเสนอผลงานทางวิชาการต่อจำนวนอาจารย์ประจำทุกระดับ </t>
  </si>
  <si>
    <t>9.1 ร้อยละของจำนวนอาจารย์และบุคลากรที่ได้รับทุนทำวิจัยต่อจำนวนอาจารย์ประจำทุกระดับ</t>
  </si>
  <si>
    <t>9.2 ร้อยละของจำนวนอาจารย์และบุคลากรที่ได้รับทุนนำเสนอผลงานทางวิชาการต่อจำนวนอาจารย์ประจำทุกระดับ</t>
  </si>
  <si>
    <t>8.6:1</t>
  </si>
  <si>
    <t>10.5:1</t>
  </si>
  <si>
    <t>2.44</t>
  </si>
  <si>
    <t>34.33</t>
  </si>
  <si>
    <t>4.10</t>
  </si>
  <si>
    <t>28.86</t>
  </si>
  <si>
    <t xml:space="preserve">10. ร้อยละที่เพิ่มขึ้นของจำนวนผู้รับบริการทางวิชาการ </t>
  </si>
  <si>
    <t xml:space="preserve">11. ร้อยละของจำนวนกิจกรรม โครงการที่ให้บริการทางวิชาการแก่สังคมต่อจำนวนอาจารย์ประจำทุกระดับ </t>
  </si>
  <si>
    <t>172.82</t>
  </si>
  <si>
    <t>94.10</t>
  </si>
  <si>
    <t>58.61</t>
  </si>
  <si>
    <t>46.67</t>
  </si>
  <si>
    <t>60.00</t>
  </si>
  <si>
    <t xml:space="preserve">13. ระดับความสำเร็จของการดำเนินการด้านระบบการประกันคุณภาพภายใน </t>
  </si>
  <si>
    <t xml:space="preserve">15. ร้อยละของนักศึกษาเต็มเวลาเทียบเท่าต่อบุคลากรสายสนับสนุน </t>
  </si>
  <si>
    <t>344.19</t>
  </si>
  <si>
    <t>322.15</t>
  </si>
  <si>
    <r>
      <t>ประเด็นที่ 6</t>
    </r>
    <r>
      <rPr>
        <b/>
        <sz val="14"/>
        <color indexed="8"/>
        <rFont val="Browallia New"/>
        <family val="2"/>
      </rPr>
      <t xml:space="preserve"> พัฒนาการจัดการเรียนการสอนให้มีคุณภาพและมาตรฐานสอดคล้องกับการเปลี่ยนแปลงของสังคม</t>
    </r>
  </si>
  <si>
    <t>17. ร้อยละของนักศึกษาที่จบการศึกษาระดับปริญญาตรีสาขาวิทยาศาสตร์และเทคโนโลยี</t>
  </si>
  <si>
    <t xml:space="preserve">14. ระดับคุณภาพของการกำกับดูแลของคณะกรรมการสภามหาวิทยาลัย </t>
  </si>
  <si>
    <t xml:space="preserve">12. ร้อยละของจำนวนครั้งที่อาจารย์และบุคลากรที่เป็นที่ปรึกษา กรรมการวิชาการ วิชาชีพ วิทยานิพนธ์ภายนอกต่อจำนวนอาจารย์ประจำทุกระดับ </t>
  </si>
  <si>
    <t>16. ร้อยละของจำนวนกิจกรรมในการทำนุบำรุงศิลปวัฒนธรรมต่อจำนวนนักศึกษาเต็มเวลา</t>
  </si>
  <si>
    <t>45.00</t>
  </si>
  <si>
    <t>11.5:1</t>
  </si>
  <si>
    <t>34.5</t>
  </si>
  <si>
    <t>30.00</t>
  </si>
  <si>
    <t>125.00</t>
  </si>
  <si>
    <t>350.00</t>
  </si>
  <si>
    <t>2.80</t>
  </si>
  <si>
    <t>รอผล กพร.</t>
  </si>
  <si>
    <t>N/A</t>
  </si>
  <si>
    <t>6.36:1</t>
  </si>
  <si>
    <t>ใช้ผล กระทรวง</t>
  </si>
  <si>
    <t>ใช้ผล สกอ.</t>
  </si>
  <si>
    <t>0.7</t>
  </si>
  <si>
    <t>0</t>
  </si>
  <si>
    <t>4.59</t>
  </si>
  <si>
    <t>5.0</t>
  </si>
  <si>
    <t>8.7:1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</si>
</sst>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[$-41E]d\ mmmm\ yyyy"/>
    <numFmt numFmtId="204" formatCode="[&lt;=99999999][$-D000000]0\-####\-####;[$-D000000]#\-####\-####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  <numFmt numFmtId="209" formatCode="_-* #,##0.0_-;\-* #,##0.0_-;_-* &quot;-&quot;??_-;_-@_-"/>
    <numFmt numFmtId="210" formatCode="_-* #,##0_-;\-* #,##0_-;_-* &quot;-&quot;??_-;_-@_-"/>
    <numFmt numFmtId="211" formatCode="_-* #,##0.000_-;\-* #,##0.000_-;_-* &quot;-&quot;??_-;_-@_-"/>
    <numFmt numFmtId="212" formatCode="_-* #,##0.0000_-;\-* #,##0.0000_-;_-* &quot;-&quot;??_-;_-@_-"/>
    <numFmt numFmtId="213" formatCode="_-* #,##0.000_-;\-* #,##0.000_-;_-* &quot;-&quot;???_-;_-@_-"/>
    <numFmt numFmtId="214" formatCode="0.00000"/>
    <numFmt numFmtId="215" formatCode="0.0000"/>
    <numFmt numFmtId="216" formatCode="0.000"/>
    <numFmt numFmtId="217" formatCode="0.0"/>
    <numFmt numFmtId="218" formatCode="0.0%"/>
    <numFmt numFmtId="219" formatCode="#,##0.00_ ;\-#,##0.00\ 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color indexed="8"/>
      <name val="Browallia New"/>
      <family val="2"/>
    </font>
    <font>
      <b/>
      <sz val="14"/>
      <name val="Browallia New"/>
      <family val="2"/>
    </font>
    <font>
      <sz val="14"/>
      <name val="Browallia New"/>
      <family val="2"/>
    </font>
    <font>
      <sz val="13"/>
      <name val="Browallia New"/>
      <family val="2"/>
    </font>
    <font>
      <b/>
      <i/>
      <sz val="14"/>
      <color indexed="10"/>
      <name val="Browallia New"/>
      <family val="2"/>
    </font>
    <font>
      <sz val="14"/>
      <color indexed="9"/>
      <name val="Browallia New"/>
      <family val="2"/>
    </font>
    <font>
      <b/>
      <u val="single"/>
      <sz val="14"/>
      <color indexed="8"/>
      <name val="Browallia New"/>
      <family val="2"/>
    </font>
    <font>
      <b/>
      <sz val="14"/>
      <color indexed="8"/>
      <name val="Browallia New"/>
      <family val="2"/>
    </font>
    <font>
      <sz val="14"/>
      <color indexed="8"/>
      <name val="Browallia New"/>
      <family val="2"/>
    </font>
    <font>
      <sz val="13"/>
      <color indexed="10"/>
      <name val="Browallia New"/>
      <family val="2"/>
    </font>
    <font>
      <sz val="12"/>
      <color indexed="8"/>
      <name val="Browallia New"/>
      <family val="2"/>
    </font>
    <font>
      <sz val="10"/>
      <name val="Browallia New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vertical="top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 shrinkToFit="1"/>
    </xf>
    <xf numFmtId="1" fontId="5" fillId="0" borderId="1" xfId="0" applyNumberFormat="1" applyFont="1" applyFill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NumberFormat="1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right" vertical="top" wrapText="1"/>
    </xf>
    <xf numFmtId="0" fontId="5" fillId="3" borderId="0" xfId="0" applyFont="1" applyFill="1" applyBorder="1" applyAlignment="1">
      <alignment/>
    </xf>
    <xf numFmtId="0" fontId="4" fillId="0" borderId="2" xfId="0" applyFont="1" applyFill="1" applyBorder="1" applyAlignment="1">
      <alignment vertical="top" wrapText="1"/>
    </xf>
    <xf numFmtId="0" fontId="4" fillId="4" borderId="4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 vertical="top" wrapText="1"/>
    </xf>
    <xf numFmtId="0" fontId="5" fillId="0" borderId="5" xfId="0" applyFont="1" applyFill="1" applyBorder="1" applyAlignment="1">
      <alignment horizontal="right" vertical="top"/>
    </xf>
    <xf numFmtId="0" fontId="5" fillId="0" borderId="6" xfId="0" applyFont="1" applyFill="1" applyBorder="1" applyAlignment="1">
      <alignment horizontal="right" vertical="top"/>
    </xf>
    <xf numFmtId="0" fontId="4" fillId="4" borderId="5" xfId="0" applyFont="1" applyFill="1" applyBorder="1" applyAlignment="1">
      <alignment horizontal="right" vertical="top" wrapText="1"/>
    </xf>
    <xf numFmtId="0" fontId="4" fillId="3" borderId="5" xfId="0" applyFont="1" applyFill="1" applyBorder="1" applyAlignment="1">
      <alignment horizontal="right" vertical="top" wrapText="1"/>
    </xf>
    <xf numFmtId="0" fontId="4" fillId="4" borderId="6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210" fontId="5" fillId="0" borderId="1" xfId="15" applyNumberFormat="1" applyFont="1" applyFill="1" applyBorder="1" applyAlignment="1">
      <alignment horizontal="center" vertical="center" wrapText="1"/>
    </xf>
    <xf numFmtId="43" fontId="5" fillId="0" borderId="1" xfId="15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top" wrapText="1" indent="1"/>
    </xf>
    <xf numFmtId="0" fontId="11" fillId="0" borderId="7" xfId="0" applyFont="1" applyBorder="1" applyAlignment="1">
      <alignment horizontal="left" vertical="top" wrapText="1" indent="2"/>
    </xf>
    <xf numFmtId="0" fontId="5" fillId="0" borderId="8" xfId="0" applyFont="1" applyFill="1" applyBorder="1" applyAlignment="1">
      <alignment vertical="top" wrapText="1"/>
    </xf>
    <xf numFmtId="0" fontId="9" fillId="0" borderId="7" xfId="0" applyFont="1" applyBorder="1" applyAlignment="1">
      <alignment/>
    </xf>
    <xf numFmtId="0" fontId="11" fillId="0" borderId="7" xfId="0" applyFont="1" applyBorder="1" applyAlignment="1">
      <alignment vertical="top" wrapText="1"/>
    </xf>
    <xf numFmtId="0" fontId="11" fillId="0" borderId="7" xfId="0" applyFont="1" applyBorder="1" applyAlignment="1">
      <alignment/>
    </xf>
    <xf numFmtId="49" fontId="5" fillId="0" borderId="8" xfId="0" applyNumberFormat="1" applyFont="1" applyFill="1" applyBorder="1" applyAlignment="1">
      <alignment vertical="top" wrapText="1"/>
    </xf>
    <xf numFmtId="49" fontId="5" fillId="0" borderId="7" xfId="0" applyNumberFormat="1" applyFont="1" applyFill="1" applyBorder="1" applyAlignment="1">
      <alignment vertical="top" wrapText="1"/>
    </xf>
    <xf numFmtId="0" fontId="4" fillId="4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top" wrapText="1"/>
    </xf>
    <xf numFmtId="49" fontId="5" fillId="0" borderId="7" xfId="0" applyNumberFormat="1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vertical="top" wrapText="1"/>
    </xf>
    <xf numFmtId="0" fontId="4" fillId="3" borderId="7" xfId="0" applyFont="1" applyFill="1" applyBorder="1" applyAlignment="1">
      <alignment vertical="top" wrapText="1"/>
    </xf>
    <xf numFmtId="49" fontId="4" fillId="0" borderId="7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 shrinkToFit="1"/>
    </xf>
    <xf numFmtId="0" fontId="4" fillId="3" borderId="2" xfId="0" applyNumberFormat="1" applyFont="1" applyFill="1" applyBorder="1" applyAlignment="1">
      <alignment horizontal="center" vertical="center" wrapText="1"/>
    </xf>
    <xf numFmtId="210" fontId="5" fillId="0" borderId="10" xfId="15" applyNumberFormat="1" applyFont="1" applyFill="1" applyBorder="1" applyAlignment="1">
      <alignment horizontal="center" vertical="center" wrapText="1"/>
    </xf>
    <xf numFmtId="43" fontId="5" fillId="0" borderId="10" xfId="15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quotePrefix="1">
      <alignment horizontal="center" vertical="center"/>
    </xf>
    <xf numFmtId="0" fontId="9" fillId="0" borderId="7" xfId="0" applyFont="1" applyBorder="1" applyAlignment="1">
      <alignment vertical="top" wrapText="1"/>
    </xf>
    <xf numFmtId="215" fontId="4" fillId="4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217" fontId="3" fillId="0" borderId="1" xfId="0" applyNumberFormat="1" applyFont="1" applyBorder="1" applyAlignment="1">
      <alignment horizontal="center" vertical="center" wrapText="1"/>
    </xf>
    <xf numFmtId="0" fontId="4" fillId="4" borderId="1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17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3" fillId="0" borderId="1" xfId="15" applyNumberFormat="1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left" vertical="center"/>
    </xf>
    <xf numFmtId="0" fontId="5" fillId="0" borderId="0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62</xdr:row>
      <xdr:rowOff>0</xdr:rowOff>
    </xdr:from>
    <xdr:to>
      <xdr:col>11</xdr:col>
      <xdr:colOff>0</xdr:colOff>
      <xdr:row>62</xdr:row>
      <xdr:rowOff>0</xdr:rowOff>
    </xdr:to>
    <xdr:sp>
      <xdr:nvSpPr>
        <xdr:cNvPr id="1" name="Oval 10"/>
        <xdr:cNvSpPr>
          <a:spLocks/>
        </xdr:cNvSpPr>
      </xdr:nvSpPr>
      <xdr:spPr>
        <a:xfrm>
          <a:off x="10353675" y="2442210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62</xdr:row>
      <xdr:rowOff>0</xdr:rowOff>
    </xdr:from>
    <xdr:to>
      <xdr:col>11</xdr:col>
      <xdr:colOff>0</xdr:colOff>
      <xdr:row>62</xdr:row>
      <xdr:rowOff>0</xdr:rowOff>
    </xdr:to>
    <xdr:sp>
      <xdr:nvSpPr>
        <xdr:cNvPr id="2" name="Oval 24"/>
        <xdr:cNvSpPr>
          <a:spLocks/>
        </xdr:cNvSpPr>
      </xdr:nvSpPr>
      <xdr:spPr>
        <a:xfrm>
          <a:off x="10353675" y="24422100"/>
          <a:ext cx="0" cy="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62</xdr:row>
      <xdr:rowOff>47625</xdr:rowOff>
    </xdr:from>
    <xdr:to>
      <xdr:col>2</xdr:col>
      <xdr:colOff>428625</xdr:colOff>
      <xdr:row>62</xdr:row>
      <xdr:rowOff>228600</xdr:rowOff>
    </xdr:to>
    <xdr:sp>
      <xdr:nvSpPr>
        <xdr:cNvPr id="3" name="Oval 25"/>
        <xdr:cNvSpPr>
          <a:spLocks/>
        </xdr:cNvSpPr>
      </xdr:nvSpPr>
      <xdr:spPr>
        <a:xfrm>
          <a:off x="5276850" y="244697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62</xdr:row>
      <xdr:rowOff>47625</xdr:rowOff>
    </xdr:from>
    <xdr:to>
      <xdr:col>3</xdr:col>
      <xdr:colOff>561975</xdr:colOff>
      <xdr:row>62</xdr:row>
      <xdr:rowOff>228600</xdr:rowOff>
    </xdr:to>
    <xdr:sp>
      <xdr:nvSpPr>
        <xdr:cNvPr id="4" name="Oval 26"/>
        <xdr:cNvSpPr>
          <a:spLocks/>
        </xdr:cNvSpPr>
      </xdr:nvSpPr>
      <xdr:spPr>
        <a:xfrm>
          <a:off x="6000750" y="2446972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62</xdr:row>
      <xdr:rowOff>47625</xdr:rowOff>
    </xdr:from>
    <xdr:to>
      <xdr:col>7</xdr:col>
      <xdr:colOff>552450</xdr:colOff>
      <xdr:row>62</xdr:row>
      <xdr:rowOff>228600</xdr:rowOff>
    </xdr:to>
    <xdr:sp>
      <xdr:nvSpPr>
        <xdr:cNvPr id="5" name="Oval 27"/>
        <xdr:cNvSpPr>
          <a:spLocks/>
        </xdr:cNvSpPr>
      </xdr:nvSpPr>
      <xdr:spPr>
        <a:xfrm>
          <a:off x="8353425" y="2446972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62</xdr:row>
      <xdr:rowOff>47625</xdr:rowOff>
    </xdr:from>
    <xdr:to>
      <xdr:col>9</xdr:col>
      <xdr:colOff>571500</xdr:colOff>
      <xdr:row>62</xdr:row>
      <xdr:rowOff>228600</xdr:rowOff>
    </xdr:to>
    <xdr:sp>
      <xdr:nvSpPr>
        <xdr:cNvPr id="6" name="Oval 28"/>
        <xdr:cNvSpPr>
          <a:spLocks/>
        </xdr:cNvSpPr>
      </xdr:nvSpPr>
      <xdr:spPr>
        <a:xfrm>
          <a:off x="9553575" y="24469725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62</xdr:row>
      <xdr:rowOff>47625</xdr:rowOff>
    </xdr:from>
    <xdr:to>
      <xdr:col>5</xdr:col>
      <xdr:colOff>552450</xdr:colOff>
      <xdr:row>62</xdr:row>
      <xdr:rowOff>228600</xdr:rowOff>
    </xdr:to>
    <xdr:sp>
      <xdr:nvSpPr>
        <xdr:cNvPr id="7" name="Oval 29"/>
        <xdr:cNvSpPr>
          <a:spLocks/>
        </xdr:cNvSpPr>
      </xdr:nvSpPr>
      <xdr:spPr>
        <a:xfrm>
          <a:off x="7172325" y="24469725"/>
          <a:ext cx="190500" cy="180975"/>
        </a:xfrm>
        <a:prstGeom prst="ellipse">
          <a:avLst/>
        </a:prstGeom>
        <a:solidFill>
          <a:srgbClr val="FF99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352425</xdr:colOff>
      <xdr:row>62</xdr:row>
      <xdr:rowOff>47625</xdr:rowOff>
    </xdr:from>
    <xdr:to>
      <xdr:col>11</xdr:col>
      <xdr:colOff>542925</xdr:colOff>
      <xdr:row>62</xdr:row>
      <xdr:rowOff>228600</xdr:rowOff>
    </xdr:to>
    <xdr:sp>
      <xdr:nvSpPr>
        <xdr:cNvPr id="8" name="Oval 30"/>
        <xdr:cNvSpPr>
          <a:spLocks/>
        </xdr:cNvSpPr>
      </xdr:nvSpPr>
      <xdr:spPr>
        <a:xfrm>
          <a:off x="10706100" y="244697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8</xdr:row>
      <xdr:rowOff>190500</xdr:rowOff>
    </xdr:from>
    <xdr:to>
      <xdr:col>8</xdr:col>
      <xdr:colOff>390525</xdr:colOff>
      <xdr:row>8</xdr:row>
      <xdr:rowOff>371475</xdr:rowOff>
    </xdr:to>
    <xdr:sp>
      <xdr:nvSpPr>
        <xdr:cNvPr id="9" name="Oval 363"/>
        <xdr:cNvSpPr>
          <a:spLocks/>
        </xdr:cNvSpPr>
      </xdr:nvSpPr>
      <xdr:spPr>
        <a:xfrm>
          <a:off x="8782050" y="223837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9</xdr:row>
      <xdr:rowOff>190500</xdr:rowOff>
    </xdr:from>
    <xdr:to>
      <xdr:col>8</xdr:col>
      <xdr:colOff>390525</xdr:colOff>
      <xdr:row>9</xdr:row>
      <xdr:rowOff>371475</xdr:rowOff>
    </xdr:to>
    <xdr:sp>
      <xdr:nvSpPr>
        <xdr:cNvPr id="10" name="Oval 365"/>
        <xdr:cNvSpPr>
          <a:spLocks/>
        </xdr:cNvSpPr>
      </xdr:nvSpPr>
      <xdr:spPr>
        <a:xfrm>
          <a:off x="8782050" y="278130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10</xdr:row>
      <xdr:rowOff>190500</xdr:rowOff>
    </xdr:from>
    <xdr:to>
      <xdr:col>8</xdr:col>
      <xdr:colOff>390525</xdr:colOff>
      <xdr:row>10</xdr:row>
      <xdr:rowOff>371475</xdr:rowOff>
    </xdr:to>
    <xdr:sp>
      <xdr:nvSpPr>
        <xdr:cNvPr id="11" name="Oval 366"/>
        <xdr:cNvSpPr>
          <a:spLocks/>
        </xdr:cNvSpPr>
      </xdr:nvSpPr>
      <xdr:spPr>
        <a:xfrm>
          <a:off x="8782050" y="337185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12</xdr:row>
      <xdr:rowOff>190500</xdr:rowOff>
    </xdr:from>
    <xdr:to>
      <xdr:col>8</xdr:col>
      <xdr:colOff>390525</xdr:colOff>
      <xdr:row>12</xdr:row>
      <xdr:rowOff>371475</xdr:rowOff>
    </xdr:to>
    <xdr:sp>
      <xdr:nvSpPr>
        <xdr:cNvPr id="12" name="Oval 367"/>
        <xdr:cNvSpPr>
          <a:spLocks/>
        </xdr:cNvSpPr>
      </xdr:nvSpPr>
      <xdr:spPr>
        <a:xfrm>
          <a:off x="8782050" y="443865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13</xdr:row>
      <xdr:rowOff>190500</xdr:rowOff>
    </xdr:from>
    <xdr:to>
      <xdr:col>8</xdr:col>
      <xdr:colOff>390525</xdr:colOff>
      <xdr:row>13</xdr:row>
      <xdr:rowOff>371475</xdr:rowOff>
    </xdr:to>
    <xdr:sp>
      <xdr:nvSpPr>
        <xdr:cNvPr id="13" name="Oval 368"/>
        <xdr:cNvSpPr>
          <a:spLocks/>
        </xdr:cNvSpPr>
      </xdr:nvSpPr>
      <xdr:spPr>
        <a:xfrm>
          <a:off x="8782050" y="49530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15</xdr:row>
      <xdr:rowOff>190500</xdr:rowOff>
    </xdr:from>
    <xdr:to>
      <xdr:col>8</xdr:col>
      <xdr:colOff>390525</xdr:colOff>
      <xdr:row>15</xdr:row>
      <xdr:rowOff>371475</xdr:rowOff>
    </xdr:to>
    <xdr:sp>
      <xdr:nvSpPr>
        <xdr:cNvPr id="14" name="Oval 369"/>
        <xdr:cNvSpPr>
          <a:spLocks/>
        </xdr:cNvSpPr>
      </xdr:nvSpPr>
      <xdr:spPr>
        <a:xfrm>
          <a:off x="8782050" y="601980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16</xdr:row>
      <xdr:rowOff>190500</xdr:rowOff>
    </xdr:from>
    <xdr:to>
      <xdr:col>8</xdr:col>
      <xdr:colOff>390525</xdr:colOff>
      <xdr:row>16</xdr:row>
      <xdr:rowOff>371475</xdr:rowOff>
    </xdr:to>
    <xdr:sp>
      <xdr:nvSpPr>
        <xdr:cNvPr id="15" name="Oval 370"/>
        <xdr:cNvSpPr>
          <a:spLocks/>
        </xdr:cNvSpPr>
      </xdr:nvSpPr>
      <xdr:spPr>
        <a:xfrm>
          <a:off x="8782050" y="655320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17</xdr:row>
      <xdr:rowOff>190500</xdr:rowOff>
    </xdr:from>
    <xdr:to>
      <xdr:col>8</xdr:col>
      <xdr:colOff>390525</xdr:colOff>
      <xdr:row>17</xdr:row>
      <xdr:rowOff>371475</xdr:rowOff>
    </xdr:to>
    <xdr:sp>
      <xdr:nvSpPr>
        <xdr:cNvPr id="16" name="Oval 371"/>
        <xdr:cNvSpPr>
          <a:spLocks/>
        </xdr:cNvSpPr>
      </xdr:nvSpPr>
      <xdr:spPr>
        <a:xfrm>
          <a:off x="8782050" y="708660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18</xdr:row>
      <xdr:rowOff>142875</xdr:rowOff>
    </xdr:from>
    <xdr:to>
      <xdr:col>8</xdr:col>
      <xdr:colOff>390525</xdr:colOff>
      <xdr:row>18</xdr:row>
      <xdr:rowOff>323850</xdr:rowOff>
    </xdr:to>
    <xdr:sp>
      <xdr:nvSpPr>
        <xdr:cNvPr id="17" name="Oval 372"/>
        <xdr:cNvSpPr>
          <a:spLocks/>
        </xdr:cNvSpPr>
      </xdr:nvSpPr>
      <xdr:spPr>
        <a:xfrm>
          <a:off x="8782050" y="7572375"/>
          <a:ext cx="190500" cy="180975"/>
        </a:xfrm>
        <a:prstGeom prst="ellipse">
          <a:avLst/>
        </a:prstGeom>
        <a:solidFill>
          <a:srgbClr val="FF99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21</xdr:row>
      <xdr:rowOff>171450</xdr:rowOff>
    </xdr:from>
    <xdr:to>
      <xdr:col>8</xdr:col>
      <xdr:colOff>390525</xdr:colOff>
      <xdr:row>21</xdr:row>
      <xdr:rowOff>352425</xdr:rowOff>
    </xdr:to>
    <xdr:sp>
      <xdr:nvSpPr>
        <xdr:cNvPr id="18" name="Oval 373"/>
        <xdr:cNvSpPr>
          <a:spLocks/>
        </xdr:cNvSpPr>
      </xdr:nvSpPr>
      <xdr:spPr>
        <a:xfrm>
          <a:off x="8782050" y="8953500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22</xdr:row>
      <xdr:rowOff>190500</xdr:rowOff>
    </xdr:from>
    <xdr:to>
      <xdr:col>8</xdr:col>
      <xdr:colOff>390525</xdr:colOff>
      <xdr:row>22</xdr:row>
      <xdr:rowOff>371475</xdr:rowOff>
    </xdr:to>
    <xdr:sp>
      <xdr:nvSpPr>
        <xdr:cNvPr id="19" name="Oval 374"/>
        <xdr:cNvSpPr>
          <a:spLocks/>
        </xdr:cNvSpPr>
      </xdr:nvSpPr>
      <xdr:spPr>
        <a:xfrm>
          <a:off x="8782050" y="9505950"/>
          <a:ext cx="190500" cy="180975"/>
        </a:xfrm>
        <a:prstGeom prst="ellipse">
          <a:avLst/>
        </a:prstGeom>
        <a:solidFill>
          <a:srgbClr val="FF99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23</xdr:row>
      <xdr:rowOff>66675</xdr:rowOff>
    </xdr:from>
    <xdr:to>
      <xdr:col>8</xdr:col>
      <xdr:colOff>390525</xdr:colOff>
      <xdr:row>23</xdr:row>
      <xdr:rowOff>247650</xdr:rowOff>
    </xdr:to>
    <xdr:sp>
      <xdr:nvSpPr>
        <xdr:cNvPr id="20" name="Oval 375"/>
        <xdr:cNvSpPr>
          <a:spLocks/>
        </xdr:cNvSpPr>
      </xdr:nvSpPr>
      <xdr:spPr>
        <a:xfrm>
          <a:off x="8782050" y="991552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24</xdr:row>
      <xdr:rowOff>66675</xdr:rowOff>
    </xdr:from>
    <xdr:to>
      <xdr:col>8</xdr:col>
      <xdr:colOff>390525</xdr:colOff>
      <xdr:row>24</xdr:row>
      <xdr:rowOff>247650</xdr:rowOff>
    </xdr:to>
    <xdr:sp>
      <xdr:nvSpPr>
        <xdr:cNvPr id="21" name="Oval 376"/>
        <xdr:cNvSpPr>
          <a:spLocks/>
        </xdr:cNvSpPr>
      </xdr:nvSpPr>
      <xdr:spPr>
        <a:xfrm>
          <a:off x="8782050" y="102393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26</xdr:row>
      <xdr:rowOff>190500</xdr:rowOff>
    </xdr:from>
    <xdr:to>
      <xdr:col>8</xdr:col>
      <xdr:colOff>390525</xdr:colOff>
      <xdr:row>26</xdr:row>
      <xdr:rowOff>371475</xdr:rowOff>
    </xdr:to>
    <xdr:sp>
      <xdr:nvSpPr>
        <xdr:cNvPr id="22" name="Oval 377"/>
        <xdr:cNvSpPr>
          <a:spLocks/>
        </xdr:cNvSpPr>
      </xdr:nvSpPr>
      <xdr:spPr>
        <a:xfrm>
          <a:off x="8782050" y="11210925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27</xdr:row>
      <xdr:rowOff>180975</xdr:rowOff>
    </xdr:from>
    <xdr:to>
      <xdr:col>8</xdr:col>
      <xdr:colOff>390525</xdr:colOff>
      <xdr:row>27</xdr:row>
      <xdr:rowOff>361950</xdr:rowOff>
    </xdr:to>
    <xdr:sp>
      <xdr:nvSpPr>
        <xdr:cNvPr id="23" name="Oval 378"/>
        <xdr:cNvSpPr>
          <a:spLocks/>
        </xdr:cNvSpPr>
      </xdr:nvSpPr>
      <xdr:spPr>
        <a:xfrm>
          <a:off x="8782050" y="11734800"/>
          <a:ext cx="190500" cy="180975"/>
        </a:xfrm>
        <a:prstGeom prst="ellipse">
          <a:avLst/>
        </a:prstGeom>
        <a:solidFill>
          <a:srgbClr val="FF99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29</xdr:row>
      <xdr:rowOff>95250</xdr:rowOff>
    </xdr:from>
    <xdr:to>
      <xdr:col>8</xdr:col>
      <xdr:colOff>390525</xdr:colOff>
      <xdr:row>29</xdr:row>
      <xdr:rowOff>276225</xdr:rowOff>
    </xdr:to>
    <xdr:sp>
      <xdr:nvSpPr>
        <xdr:cNvPr id="24" name="Oval 379"/>
        <xdr:cNvSpPr>
          <a:spLocks/>
        </xdr:cNvSpPr>
      </xdr:nvSpPr>
      <xdr:spPr>
        <a:xfrm>
          <a:off x="8782050" y="124777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30</xdr:row>
      <xdr:rowOff>190500</xdr:rowOff>
    </xdr:from>
    <xdr:to>
      <xdr:col>8</xdr:col>
      <xdr:colOff>390525</xdr:colOff>
      <xdr:row>30</xdr:row>
      <xdr:rowOff>371475</xdr:rowOff>
    </xdr:to>
    <xdr:sp>
      <xdr:nvSpPr>
        <xdr:cNvPr id="25" name="Oval 380"/>
        <xdr:cNvSpPr>
          <a:spLocks/>
        </xdr:cNvSpPr>
      </xdr:nvSpPr>
      <xdr:spPr>
        <a:xfrm>
          <a:off x="8782050" y="1295400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31</xdr:row>
      <xdr:rowOff>190500</xdr:rowOff>
    </xdr:from>
    <xdr:to>
      <xdr:col>8</xdr:col>
      <xdr:colOff>390525</xdr:colOff>
      <xdr:row>31</xdr:row>
      <xdr:rowOff>371475</xdr:rowOff>
    </xdr:to>
    <xdr:sp>
      <xdr:nvSpPr>
        <xdr:cNvPr id="26" name="Oval 381"/>
        <xdr:cNvSpPr>
          <a:spLocks/>
        </xdr:cNvSpPr>
      </xdr:nvSpPr>
      <xdr:spPr>
        <a:xfrm>
          <a:off x="8782050" y="1348740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33</xdr:row>
      <xdr:rowOff>95250</xdr:rowOff>
    </xdr:from>
    <xdr:to>
      <xdr:col>8</xdr:col>
      <xdr:colOff>390525</xdr:colOff>
      <xdr:row>33</xdr:row>
      <xdr:rowOff>276225</xdr:rowOff>
    </xdr:to>
    <xdr:sp>
      <xdr:nvSpPr>
        <xdr:cNvPr id="27" name="Oval 382"/>
        <xdr:cNvSpPr>
          <a:spLocks/>
        </xdr:cNvSpPr>
      </xdr:nvSpPr>
      <xdr:spPr>
        <a:xfrm>
          <a:off x="8782050" y="142303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34</xdr:row>
      <xdr:rowOff>95250</xdr:rowOff>
    </xdr:from>
    <xdr:to>
      <xdr:col>8</xdr:col>
      <xdr:colOff>390525</xdr:colOff>
      <xdr:row>34</xdr:row>
      <xdr:rowOff>276225</xdr:rowOff>
    </xdr:to>
    <xdr:sp>
      <xdr:nvSpPr>
        <xdr:cNvPr id="28" name="Oval 383"/>
        <xdr:cNvSpPr>
          <a:spLocks/>
        </xdr:cNvSpPr>
      </xdr:nvSpPr>
      <xdr:spPr>
        <a:xfrm>
          <a:off x="8782050" y="1460182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35</xdr:row>
      <xdr:rowOff>95250</xdr:rowOff>
    </xdr:from>
    <xdr:to>
      <xdr:col>8</xdr:col>
      <xdr:colOff>390525</xdr:colOff>
      <xdr:row>35</xdr:row>
      <xdr:rowOff>276225</xdr:rowOff>
    </xdr:to>
    <xdr:sp>
      <xdr:nvSpPr>
        <xdr:cNvPr id="29" name="Oval 384"/>
        <xdr:cNvSpPr>
          <a:spLocks/>
        </xdr:cNvSpPr>
      </xdr:nvSpPr>
      <xdr:spPr>
        <a:xfrm>
          <a:off x="8782050" y="1497330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37</xdr:row>
      <xdr:rowOff>66675</xdr:rowOff>
    </xdr:from>
    <xdr:to>
      <xdr:col>8</xdr:col>
      <xdr:colOff>390525</xdr:colOff>
      <xdr:row>37</xdr:row>
      <xdr:rowOff>247650</xdr:rowOff>
    </xdr:to>
    <xdr:sp>
      <xdr:nvSpPr>
        <xdr:cNvPr id="30" name="Oval 385"/>
        <xdr:cNvSpPr>
          <a:spLocks/>
        </xdr:cNvSpPr>
      </xdr:nvSpPr>
      <xdr:spPr>
        <a:xfrm>
          <a:off x="8782050" y="1567815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39</xdr:row>
      <xdr:rowOff>76200</xdr:rowOff>
    </xdr:from>
    <xdr:to>
      <xdr:col>8</xdr:col>
      <xdr:colOff>390525</xdr:colOff>
      <xdr:row>39</xdr:row>
      <xdr:rowOff>257175</xdr:rowOff>
    </xdr:to>
    <xdr:sp>
      <xdr:nvSpPr>
        <xdr:cNvPr id="31" name="Oval 386"/>
        <xdr:cNvSpPr>
          <a:spLocks/>
        </xdr:cNvSpPr>
      </xdr:nvSpPr>
      <xdr:spPr>
        <a:xfrm>
          <a:off x="8782050" y="16525875"/>
          <a:ext cx="190500" cy="180975"/>
        </a:xfrm>
        <a:prstGeom prst="ellipse">
          <a:avLst/>
        </a:prstGeom>
        <a:solidFill>
          <a:srgbClr val="FF797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40</xdr:row>
      <xdr:rowOff>190500</xdr:rowOff>
    </xdr:from>
    <xdr:to>
      <xdr:col>8</xdr:col>
      <xdr:colOff>390525</xdr:colOff>
      <xdr:row>40</xdr:row>
      <xdr:rowOff>371475</xdr:rowOff>
    </xdr:to>
    <xdr:sp>
      <xdr:nvSpPr>
        <xdr:cNvPr id="32" name="Oval 387"/>
        <xdr:cNvSpPr>
          <a:spLocks/>
        </xdr:cNvSpPr>
      </xdr:nvSpPr>
      <xdr:spPr>
        <a:xfrm>
          <a:off x="8782050" y="1696402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41</xdr:row>
      <xdr:rowOff>190500</xdr:rowOff>
    </xdr:from>
    <xdr:to>
      <xdr:col>8</xdr:col>
      <xdr:colOff>390525</xdr:colOff>
      <xdr:row>41</xdr:row>
      <xdr:rowOff>371475</xdr:rowOff>
    </xdr:to>
    <xdr:sp>
      <xdr:nvSpPr>
        <xdr:cNvPr id="33" name="Oval 388"/>
        <xdr:cNvSpPr>
          <a:spLocks/>
        </xdr:cNvSpPr>
      </xdr:nvSpPr>
      <xdr:spPr>
        <a:xfrm>
          <a:off x="8782050" y="1749742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44</xdr:row>
      <xdr:rowOff>114300</xdr:rowOff>
    </xdr:from>
    <xdr:to>
      <xdr:col>8</xdr:col>
      <xdr:colOff>390525</xdr:colOff>
      <xdr:row>44</xdr:row>
      <xdr:rowOff>295275</xdr:rowOff>
    </xdr:to>
    <xdr:sp>
      <xdr:nvSpPr>
        <xdr:cNvPr id="34" name="Oval 389"/>
        <xdr:cNvSpPr>
          <a:spLocks/>
        </xdr:cNvSpPr>
      </xdr:nvSpPr>
      <xdr:spPr>
        <a:xfrm>
          <a:off x="8782050" y="1840230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46</xdr:row>
      <xdr:rowOff>161925</xdr:rowOff>
    </xdr:from>
    <xdr:to>
      <xdr:col>8</xdr:col>
      <xdr:colOff>390525</xdr:colOff>
      <xdr:row>46</xdr:row>
      <xdr:rowOff>342900</xdr:rowOff>
    </xdr:to>
    <xdr:sp>
      <xdr:nvSpPr>
        <xdr:cNvPr id="35" name="Oval 390"/>
        <xdr:cNvSpPr>
          <a:spLocks/>
        </xdr:cNvSpPr>
      </xdr:nvSpPr>
      <xdr:spPr>
        <a:xfrm>
          <a:off x="8782050" y="19183350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49</xdr:row>
      <xdr:rowOff>95250</xdr:rowOff>
    </xdr:from>
    <xdr:to>
      <xdr:col>8</xdr:col>
      <xdr:colOff>390525</xdr:colOff>
      <xdr:row>49</xdr:row>
      <xdr:rowOff>276225</xdr:rowOff>
    </xdr:to>
    <xdr:sp>
      <xdr:nvSpPr>
        <xdr:cNvPr id="36" name="Oval 391"/>
        <xdr:cNvSpPr>
          <a:spLocks/>
        </xdr:cNvSpPr>
      </xdr:nvSpPr>
      <xdr:spPr>
        <a:xfrm>
          <a:off x="8782050" y="2014537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51</xdr:row>
      <xdr:rowOff>200025</xdr:rowOff>
    </xdr:from>
    <xdr:to>
      <xdr:col>8</xdr:col>
      <xdr:colOff>390525</xdr:colOff>
      <xdr:row>51</xdr:row>
      <xdr:rowOff>381000</xdr:rowOff>
    </xdr:to>
    <xdr:sp>
      <xdr:nvSpPr>
        <xdr:cNvPr id="37" name="Oval 392"/>
        <xdr:cNvSpPr>
          <a:spLocks/>
        </xdr:cNvSpPr>
      </xdr:nvSpPr>
      <xdr:spPr>
        <a:xfrm>
          <a:off x="8782050" y="20907375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54</xdr:row>
      <xdr:rowOff>180975</xdr:rowOff>
    </xdr:from>
    <xdr:to>
      <xdr:col>8</xdr:col>
      <xdr:colOff>390525</xdr:colOff>
      <xdr:row>54</xdr:row>
      <xdr:rowOff>361950</xdr:rowOff>
    </xdr:to>
    <xdr:sp>
      <xdr:nvSpPr>
        <xdr:cNvPr id="38" name="Oval 393"/>
        <xdr:cNvSpPr>
          <a:spLocks/>
        </xdr:cNvSpPr>
      </xdr:nvSpPr>
      <xdr:spPr>
        <a:xfrm>
          <a:off x="8782050" y="2189797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56</xdr:row>
      <xdr:rowOff>76200</xdr:rowOff>
    </xdr:from>
    <xdr:to>
      <xdr:col>8</xdr:col>
      <xdr:colOff>390525</xdr:colOff>
      <xdr:row>56</xdr:row>
      <xdr:rowOff>257175</xdr:rowOff>
    </xdr:to>
    <xdr:sp>
      <xdr:nvSpPr>
        <xdr:cNvPr id="39" name="Oval 394"/>
        <xdr:cNvSpPr>
          <a:spLocks/>
        </xdr:cNvSpPr>
      </xdr:nvSpPr>
      <xdr:spPr>
        <a:xfrm>
          <a:off x="8782050" y="2264092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58</xdr:row>
      <xdr:rowOff>180975</xdr:rowOff>
    </xdr:from>
    <xdr:to>
      <xdr:col>8</xdr:col>
      <xdr:colOff>390525</xdr:colOff>
      <xdr:row>58</xdr:row>
      <xdr:rowOff>361950</xdr:rowOff>
    </xdr:to>
    <xdr:sp>
      <xdr:nvSpPr>
        <xdr:cNvPr id="40" name="Oval 395"/>
        <xdr:cNvSpPr>
          <a:spLocks/>
        </xdr:cNvSpPr>
      </xdr:nvSpPr>
      <xdr:spPr>
        <a:xfrm>
          <a:off x="8782050" y="23326725"/>
          <a:ext cx="190500" cy="180975"/>
        </a:xfrm>
        <a:prstGeom prst="ellipse">
          <a:avLst/>
        </a:prstGeom>
        <a:solidFill>
          <a:srgbClr val="FF99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8</xdr:row>
      <xdr:rowOff>190500</xdr:rowOff>
    </xdr:from>
    <xdr:to>
      <xdr:col>11</xdr:col>
      <xdr:colOff>390525</xdr:colOff>
      <xdr:row>8</xdr:row>
      <xdr:rowOff>371475</xdr:rowOff>
    </xdr:to>
    <xdr:sp>
      <xdr:nvSpPr>
        <xdr:cNvPr id="41" name="Oval 397"/>
        <xdr:cNvSpPr>
          <a:spLocks/>
        </xdr:cNvSpPr>
      </xdr:nvSpPr>
      <xdr:spPr>
        <a:xfrm>
          <a:off x="10553700" y="223837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9</xdr:row>
      <xdr:rowOff>200025</xdr:rowOff>
    </xdr:from>
    <xdr:to>
      <xdr:col>11</xdr:col>
      <xdr:colOff>390525</xdr:colOff>
      <xdr:row>9</xdr:row>
      <xdr:rowOff>381000</xdr:rowOff>
    </xdr:to>
    <xdr:sp>
      <xdr:nvSpPr>
        <xdr:cNvPr id="42" name="Oval 398"/>
        <xdr:cNvSpPr>
          <a:spLocks/>
        </xdr:cNvSpPr>
      </xdr:nvSpPr>
      <xdr:spPr>
        <a:xfrm>
          <a:off x="10553700" y="27908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10</xdr:row>
      <xdr:rowOff>180975</xdr:rowOff>
    </xdr:from>
    <xdr:to>
      <xdr:col>11</xdr:col>
      <xdr:colOff>390525</xdr:colOff>
      <xdr:row>10</xdr:row>
      <xdr:rowOff>361950</xdr:rowOff>
    </xdr:to>
    <xdr:sp>
      <xdr:nvSpPr>
        <xdr:cNvPr id="43" name="Oval 399"/>
        <xdr:cNvSpPr>
          <a:spLocks/>
        </xdr:cNvSpPr>
      </xdr:nvSpPr>
      <xdr:spPr>
        <a:xfrm>
          <a:off x="10553700" y="336232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12</xdr:row>
      <xdr:rowOff>171450</xdr:rowOff>
    </xdr:from>
    <xdr:to>
      <xdr:col>11</xdr:col>
      <xdr:colOff>390525</xdr:colOff>
      <xdr:row>12</xdr:row>
      <xdr:rowOff>352425</xdr:rowOff>
    </xdr:to>
    <xdr:sp>
      <xdr:nvSpPr>
        <xdr:cNvPr id="44" name="Oval 400"/>
        <xdr:cNvSpPr>
          <a:spLocks/>
        </xdr:cNvSpPr>
      </xdr:nvSpPr>
      <xdr:spPr>
        <a:xfrm>
          <a:off x="10553700" y="441960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13</xdr:row>
      <xdr:rowOff>180975</xdr:rowOff>
    </xdr:from>
    <xdr:to>
      <xdr:col>11</xdr:col>
      <xdr:colOff>390525</xdr:colOff>
      <xdr:row>13</xdr:row>
      <xdr:rowOff>361950</xdr:rowOff>
    </xdr:to>
    <xdr:sp>
      <xdr:nvSpPr>
        <xdr:cNvPr id="45" name="Oval 401"/>
        <xdr:cNvSpPr>
          <a:spLocks/>
        </xdr:cNvSpPr>
      </xdr:nvSpPr>
      <xdr:spPr>
        <a:xfrm>
          <a:off x="10553700" y="49434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15</xdr:row>
      <xdr:rowOff>190500</xdr:rowOff>
    </xdr:from>
    <xdr:to>
      <xdr:col>11</xdr:col>
      <xdr:colOff>390525</xdr:colOff>
      <xdr:row>15</xdr:row>
      <xdr:rowOff>371475</xdr:rowOff>
    </xdr:to>
    <xdr:sp>
      <xdr:nvSpPr>
        <xdr:cNvPr id="46" name="Oval 402"/>
        <xdr:cNvSpPr>
          <a:spLocks/>
        </xdr:cNvSpPr>
      </xdr:nvSpPr>
      <xdr:spPr>
        <a:xfrm>
          <a:off x="10553700" y="601980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16</xdr:row>
      <xdr:rowOff>171450</xdr:rowOff>
    </xdr:from>
    <xdr:to>
      <xdr:col>11</xdr:col>
      <xdr:colOff>390525</xdr:colOff>
      <xdr:row>16</xdr:row>
      <xdr:rowOff>352425</xdr:rowOff>
    </xdr:to>
    <xdr:sp>
      <xdr:nvSpPr>
        <xdr:cNvPr id="47" name="Oval 403"/>
        <xdr:cNvSpPr>
          <a:spLocks/>
        </xdr:cNvSpPr>
      </xdr:nvSpPr>
      <xdr:spPr>
        <a:xfrm>
          <a:off x="10553700" y="65341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17</xdr:row>
      <xdr:rowOff>180975</xdr:rowOff>
    </xdr:from>
    <xdr:to>
      <xdr:col>11</xdr:col>
      <xdr:colOff>390525</xdr:colOff>
      <xdr:row>17</xdr:row>
      <xdr:rowOff>361950</xdr:rowOff>
    </xdr:to>
    <xdr:sp>
      <xdr:nvSpPr>
        <xdr:cNvPr id="48" name="Oval 404"/>
        <xdr:cNvSpPr>
          <a:spLocks/>
        </xdr:cNvSpPr>
      </xdr:nvSpPr>
      <xdr:spPr>
        <a:xfrm>
          <a:off x="10553700" y="707707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18</xdr:row>
      <xdr:rowOff>152400</xdr:rowOff>
    </xdr:from>
    <xdr:to>
      <xdr:col>11</xdr:col>
      <xdr:colOff>390525</xdr:colOff>
      <xdr:row>18</xdr:row>
      <xdr:rowOff>333375</xdr:rowOff>
    </xdr:to>
    <xdr:sp>
      <xdr:nvSpPr>
        <xdr:cNvPr id="49" name="Oval 405"/>
        <xdr:cNvSpPr>
          <a:spLocks/>
        </xdr:cNvSpPr>
      </xdr:nvSpPr>
      <xdr:spPr>
        <a:xfrm>
          <a:off x="10553700" y="7581900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21</xdr:row>
      <xdr:rowOff>190500</xdr:rowOff>
    </xdr:from>
    <xdr:to>
      <xdr:col>11</xdr:col>
      <xdr:colOff>390525</xdr:colOff>
      <xdr:row>21</xdr:row>
      <xdr:rowOff>371475</xdr:rowOff>
    </xdr:to>
    <xdr:sp>
      <xdr:nvSpPr>
        <xdr:cNvPr id="50" name="Oval 406"/>
        <xdr:cNvSpPr>
          <a:spLocks/>
        </xdr:cNvSpPr>
      </xdr:nvSpPr>
      <xdr:spPr>
        <a:xfrm>
          <a:off x="10553700" y="89725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22</xdr:row>
      <xdr:rowOff>190500</xdr:rowOff>
    </xdr:from>
    <xdr:to>
      <xdr:col>11</xdr:col>
      <xdr:colOff>390525</xdr:colOff>
      <xdr:row>22</xdr:row>
      <xdr:rowOff>371475</xdr:rowOff>
    </xdr:to>
    <xdr:sp>
      <xdr:nvSpPr>
        <xdr:cNvPr id="51" name="Oval 407"/>
        <xdr:cNvSpPr>
          <a:spLocks/>
        </xdr:cNvSpPr>
      </xdr:nvSpPr>
      <xdr:spPr>
        <a:xfrm>
          <a:off x="10553700" y="9505950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23</xdr:row>
      <xdr:rowOff>76200</xdr:rowOff>
    </xdr:from>
    <xdr:to>
      <xdr:col>11</xdr:col>
      <xdr:colOff>390525</xdr:colOff>
      <xdr:row>23</xdr:row>
      <xdr:rowOff>257175</xdr:rowOff>
    </xdr:to>
    <xdr:sp>
      <xdr:nvSpPr>
        <xdr:cNvPr id="52" name="Oval 408"/>
        <xdr:cNvSpPr>
          <a:spLocks/>
        </xdr:cNvSpPr>
      </xdr:nvSpPr>
      <xdr:spPr>
        <a:xfrm>
          <a:off x="10553700" y="992505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24</xdr:row>
      <xdr:rowOff>76200</xdr:rowOff>
    </xdr:from>
    <xdr:to>
      <xdr:col>11</xdr:col>
      <xdr:colOff>390525</xdr:colOff>
      <xdr:row>24</xdr:row>
      <xdr:rowOff>257175</xdr:rowOff>
    </xdr:to>
    <xdr:sp>
      <xdr:nvSpPr>
        <xdr:cNvPr id="53" name="Oval 409"/>
        <xdr:cNvSpPr>
          <a:spLocks/>
        </xdr:cNvSpPr>
      </xdr:nvSpPr>
      <xdr:spPr>
        <a:xfrm>
          <a:off x="10553700" y="1024890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26</xdr:row>
      <xdr:rowOff>190500</xdr:rowOff>
    </xdr:from>
    <xdr:to>
      <xdr:col>11</xdr:col>
      <xdr:colOff>390525</xdr:colOff>
      <xdr:row>26</xdr:row>
      <xdr:rowOff>371475</xdr:rowOff>
    </xdr:to>
    <xdr:sp>
      <xdr:nvSpPr>
        <xdr:cNvPr id="54" name="Oval 410"/>
        <xdr:cNvSpPr>
          <a:spLocks/>
        </xdr:cNvSpPr>
      </xdr:nvSpPr>
      <xdr:spPr>
        <a:xfrm>
          <a:off x="10553700" y="112109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27</xdr:row>
      <xdr:rowOff>190500</xdr:rowOff>
    </xdr:from>
    <xdr:to>
      <xdr:col>11</xdr:col>
      <xdr:colOff>390525</xdr:colOff>
      <xdr:row>27</xdr:row>
      <xdr:rowOff>371475</xdr:rowOff>
    </xdr:to>
    <xdr:sp>
      <xdr:nvSpPr>
        <xdr:cNvPr id="55" name="Oval 411"/>
        <xdr:cNvSpPr>
          <a:spLocks/>
        </xdr:cNvSpPr>
      </xdr:nvSpPr>
      <xdr:spPr>
        <a:xfrm>
          <a:off x="10553700" y="11744325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29</xdr:row>
      <xdr:rowOff>95250</xdr:rowOff>
    </xdr:from>
    <xdr:to>
      <xdr:col>11</xdr:col>
      <xdr:colOff>390525</xdr:colOff>
      <xdr:row>29</xdr:row>
      <xdr:rowOff>276225</xdr:rowOff>
    </xdr:to>
    <xdr:sp>
      <xdr:nvSpPr>
        <xdr:cNvPr id="56" name="Oval 412"/>
        <xdr:cNvSpPr>
          <a:spLocks/>
        </xdr:cNvSpPr>
      </xdr:nvSpPr>
      <xdr:spPr>
        <a:xfrm>
          <a:off x="10553700" y="124777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30</xdr:row>
      <xdr:rowOff>180975</xdr:rowOff>
    </xdr:from>
    <xdr:to>
      <xdr:col>11</xdr:col>
      <xdr:colOff>390525</xdr:colOff>
      <xdr:row>30</xdr:row>
      <xdr:rowOff>361950</xdr:rowOff>
    </xdr:to>
    <xdr:sp>
      <xdr:nvSpPr>
        <xdr:cNvPr id="57" name="Oval 413"/>
        <xdr:cNvSpPr>
          <a:spLocks/>
        </xdr:cNvSpPr>
      </xdr:nvSpPr>
      <xdr:spPr>
        <a:xfrm>
          <a:off x="10553700" y="1294447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31</xdr:row>
      <xdr:rowOff>180975</xdr:rowOff>
    </xdr:from>
    <xdr:to>
      <xdr:col>11</xdr:col>
      <xdr:colOff>390525</xdr:colOff>
      <xdr:row>31</xdr:row>
      <xdr:rowOff>361950</xdr:rowOff>
    </xdr:to>
    <xdr:sp>
      <xdr:nvSpPr>
        <xdr:cNvPr id="58" name="Oval 414"/>
        <xdr:cNvSpPr>
          <a:spLocks/>
        </xdr:cNvSpPr>
      </xdr:nvSpPr>
      <xdr:spPr>
        <a:xfrm>
          <a:off x="10553700" y="1347787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33</xdr:row>
      <xdr:rowOff>95250</xdr:rowOff>
    </xdr:from>
    <xdr:to>
      <xdr:col>11</xdr:col>
      <xdr:colOff>390525</xdr:colOff>
      <xdr:row>33</xdr:row>
      <xdr:rowOff>276225</xdr:rowOff>
    </xdr:to>
    <xdr:sp>
      <xdr:nvSpPr>
        <xdr:cNvPr id="59" name="Oval 415"/>
        <xdr:cNvSpPr>
          <a:spLocks/>
        </xdr:cNvSpPr>
      </xdr:nvSpPr>
      <xdr:spPr>
        <a:xfrm>
          <a:off x="10553700" y="14230350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34</xdr:row>
      <xdr:rowOff>95250</xdr:rowOff>
    </xdr:from>
    <xdr:to>
      <xdr:col>11</xdr:col>
      <xdr:colOff>390525</xdr:colOff>
      <xdr:row>34</xdr:row>
      <xdr:rowOff>276225</xdr:rowOff>
    </xdr:to>
    <xdr:sp>
      <xdr:nvSpPr>
        <xdr:cNvPr id="60" name="Oval 416"/>
        <xdr:cNvSpPr>
          <a:spLocks/>
        </xdr:cNvSpPr>
      </xdr:nvSpPr>
      <xdr:spPr>
        <a:xfrm>
          <a:off x="10553700" y="14601825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37</xdr:row>
      <xdr:rowOff>66675</xdr:rowOff>
    </xdr:from>
    <xdr:to>
      <xdr:col>11</xdr:col>
      <xdr:colOff>390525</xdr:colOff>
      <xdr:row>37</xdr:row>
      <xdr:rowOff>247650</xdr:rowOff>
    </xdr:to>
    <xdr:sp>
      <xdr:nvSpPr>
        <xdr:cNvPr id="61" name="Oval 418"/>
        <xdr:cNvSpPr>
          <a:spLocks/>
        </xdr:cNvSpPr>
      </xdr:nvSpPr>
      <xdr:spPr>
        <a:xfrm>
          <a:off x="10553700" y="15678150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39</xdr:row>
      <xdr:rowOff>76200</xdr:rowOff>
    </xdr:from>
    <xdr:to>
      <xdr:col>11</xdr:col>
      <xdr:colOff>390525</xdr:colOff>
      <xdr:row>39</xdr:row>
      <xdr:rowOff>257175</xdr:rowOff>
    </xdr:to>
    <xdr:sp>
      <xdr:nvSpPr>
        <xdr:cNvPr id="62" name="Oval 419"/>
        <xdr:cNvSpPr>
          <a:spLocks/>
        </xdr:cNvSpPr>
      </xdr:nvSpPr>
      <xdr:spPr>
        <a:xfrm>
          <a:off x="10553700" y="16525875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40</xdr:row>
      <xdr:rowOff>171450</xdr:rowOff>
    </xdr:from>
    <xdr:to>
      <xdr:col>11</xdr:col>
      <xdr:colOff>390525</xdr:colOff>
      <xdr:row>40</xdr:row>
      <xdr:rowOff>352425</xdr:rowOff>
    </xdr:to>
    <xdr:sp>
      <xdr:nvSpPr>
        <xdr:cNvPr id="63" name="Oval 420"/>
        <xdr:cNvSpPr>
          <a:spLocks/>
        </xdr:cNvSpPr>
      </xdr:nvSpPr>
      <xdr:spPr>
        <a:xfrm>
          <a:off x="10553700" y="169449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41</xdr:row>
      <xdr:rowOff>161925</xdr:rowOff>
    </xdr:from>
    <xdr:to>
      <xdr:col>11</xdr:col>
      <xdr:colOff>390525</xdr:colOff>
      <xdr:row>41</xdr:row>
      <xdr:rowOff>342900</xdr:rowOff>
    </xdr:to>
    <xdr:sp>
      <xdr:nvSpPr>
        <xdr:cNvPr id="64" name="Oval 421"/>
        <xdr:cNvSpPr>
          <a:spLocks/>
        </xdr:cNvSpPr>
      </xdr:nvSpPr>
      <xdr:spPr>
        <a:xfrm>
          <a:off x="10553700" y="17468850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44</xdr:row>
      <xdr:rowOff>123825</xdr:rowOff>
    </xdr:from>
    <xdr:to>
      <xdr:col>11</xdr:col>
      <xdr:colOff>390525</xdr:colOff>
      <xdr:row>44</xdr:row>
      <xdr:rowOff>304800</xdr:rowOff>
    </xdr:to>
    <xdr:sp>
      <xdr:nvSpPr>
        <xdr:cNvPr id="65" name="Oval 422"/>
        <xdr:cNvSpPr>
          <a:spLocks/>
        </xdr:cNvSpPr>
      </xdr:nvSpPr>
      <xdr:spPr>
        <a:xfrm>
          <a:off x="10553700" y="184118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46</xdr:row>
      <xdr:rowOff>171450</xdr:rowOff>
    </xdr:from>
    <xdr:to>
      <xdr:col>11</xdr:col>
      <xdr:colOff>390525</xdr:colOff>
      <xdr:row>46</xdr:row>
      <xdr:rowOff>352425</xdr:rowOff>
    </xdr:to>
    <xdr:sp>
      <xdr:nvSpPr>
        <xdr:cNvPr id="66" name="Oval 423"/>
        <xdr:cNvSpPr>
          <a:spLocks/>
        </xdr:cNvSpPr>
      </xdr:nvSpPr>
      <xdr:spPr>
        <a:xfrm>
          <a:off x="10553700" y="19192875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49</xdr:row>
      <xdr:rowOff>95250</xdr:rowOff>
    </xdr:from>
    <xdr:to>
      <xdr:col>11</xdr:col>
      <xdr:colOff>390525</xdr:colOff>
      <xdr:row>49</xdr:row>
      <xdr:rowOff>276225</xdr:rowOff>
    </xdr:to>
    <xdr:sp>
      <xdr:nvSpPr>
        <xdr:cNvPr id="67" name="Oval 424"/>
        <xdr:cNvSpPr>
          <a:spLocks/>
        </xdr:cNvSpPr>
      </xdr:nvSpPr>
      <xdr:spPr>
        <a:xfrm>
          <a:off x="10553700" y="2014537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51</xdr:row>
      <xdr:rowOff>200025</xdr:rowOff>
    </xdr:from>
    <xdr:to>
      <xdr:col>11</xdr:col>
      <xdr:colOff>390525</xdr:colOff>
      <xdr:row>51</xdr:row>
      <xdr:rowOff>381000</xdr:rowOff>
    </xdr:to>
    <xdr:sp>
      <xdr:nvSpPr>
        <xdr:cNvPr id="68" name="Oval 425"/>
        <xdr:cNvSpPr>
          <a:spLocks/>
        </xdr:cNvSpPr>
      </xdr:nvSpPr>
      <xdr:spPr>
        <a:xfrm>
          <a:off x="10553700" y="2090737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54</xdr:row>
      <xdr:rowOff>200025</xdr:rowOff>
    </xdr:from>
    <xdr:to>
      <xdr:col>11</xdr:col>
      <xdr:colOff>390525</xdr:colOff>
      <xdr:row>54</xdr:row>
      <xdr:rowOff>381000</xdr:rowOff>
    </xdr:to>
    <xdr:sp>
      <xdr:nvSpPr>
        <xdr:cNvPr id="69" name="Oval 426"/>
        <xdr:cNvSpPr>
          <a:spLocks/>
        </xdr:cNvSpPr>
      </xdr:nvSpPr>
      <xdr:spPr>
        <a:xfrm>
          <a:off x="10553700" y="21917025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56</xdr:row>
      <xdr:rowOff>66675</xdr:rowOff>
    </xdr:from>
    <xdr:to>
      <xdr:col>11</xdr:col>
      <xdr:colOff>390525</xdr:colOff>
      <xdr:row>56</xdr:row>
      <xdr:rowOff>247650</xdr:rowOff>
    </xdr:to>
    <xdr:sp>
      <xdr:nvSpPr>
        <xdr:cNvPr id="70" name="Oval 427"/>
        <xdr:cNvSpPr>
          <a:spLocks/>
        </xdr:cNvSpPr>
      </xdr:nvSpPr>
      <xdr:spPr>
        <a:xfrm>
          <a:off x="10553700" y="22631400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58</xdr:row>
      <xdr:rowOff>180975</xdr:rowOff>
    </xdr:from>
    <xdr:to>
      <xdr:col>11</xdr:col>
      <xdr:colOff>390525</xdr:colOff>
      <xdr:row>58</xdr:row>
      <xdr:rowOff>361950</xdr:rowOff>
    </xdr:to>
    <xdr:sp>
      <xdr:nvSpPr>
        <xdr:cNvPr id="71" name="Oval 428"/>
        <xdr:cNvSpPr>
          <a:spLocks/>
        </xdr:cNvSpPr>
      </xdr:nvSpPr>
      <xdr:spPr>
        <a:xfrm>
          <a:off x="10553700" y="23326725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8</xdr:row>
      <xdr:rowOff>190500</xdr:rowOff>
    </xdr:from>
    <xdr:to>
      <xdr:col>14</xdr:col>
      <xdr:colOff>390525</xdr:colOff>
      <xdr:row>8</xdr:row>
      <xdr:rowOff>371475</xdr:rowOff>
    </xdr:to>
    <xdr:sp>
      <xdr:nvSpPr>
        <xdr:cNvPr id="72" name="Oval 430"/>
        <xdr:cNvSpPr>
          <a:spLocks/>
        </xdr:cNvSpPr>
      </xdr:nvSpPr>
      <xdr:spPr>
        <a:xfrm>
          <a:off x="12325350" y="223837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9</xdr:row>
      <xdr:rowOff>190500</xdr:rowOff>
    </xdr:from>
    <xdr:to>
      <xdr:col>14</xdr:col>
      <xdr:colOff>390525</xdr:colOff>
      <xdr:row>9</xdr:row>
      <xdr:rowOff>371475</xdr:rowOff>
    </xdr:to>
    <xdr:sp>
      <xdr:nvSpPr>
        <xdr:cNvPr id="73" name="Oval 431"/>
        <xdr:cNvSpPr>
          <a:spLocks/>
        </xdr:cNvSpPr>
      </xdr:nvSpPr>
      <xdr:spPr>
        <a:xfrm>
          <a:off x="12325350" y="278130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10</xdr:row>
      <xdr:rowOff>171450</xdr:rowOff>
    </xdr:from>
    <xdr:to>
      <xdr:col>14</xdr:col>
      <xdr:colOff>390525</xdr:colOff>
      <xdr:row>10</xdr:row>
      <xdr:rowOff>352425</xdr:rowOff>
    </xdr:to>
    <xdr:sp>
      <xdr:nvSpPr>
        <xdr:cNvPr id="74" name="Oval 432"/>
        <xdr:cNvSpPr>
          <a:spLocks/>
        </xdr:cNvSpPr>
      </xdr:nvSpPr>
      <xdr:spPr>
        <a:xfrm>
          <a:off x="12325350" y="335280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12</xdr:row>
      <xdr:rowOff>171450</xdr:rowOff>
    </xdr:from>
    <xdr:to>
      <xdr:col>14</xdr:col>
      <xdr:colOff>390525</xdr:colOff>
      <xdr:row>12</xdr:row>
      <xdr:rowOff>352425</xdr:rowOff>
    </xdr:to>
    <xdr:sp>
      <xdr:nvSpPr>
        <xdr:cNvPr id="75" name="Oval 433"/>
        <xdr:cNvSpPr>
          <a:spLocks/>
        </xdr:cNvSpPr>
      </xdr:nvSpPr>
      <xdr:spPr>
        <a:xfrm>
          <a:off x="12325350" y="441960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180975</xdr:rowOff>
    </xdr:from>
    <xdr:to>
      <xdr:col>14</xdr:col>
      <xdr:colOff>390525</xdr:colOff>
      <xdr:row>13</xdr:row>
      <xdr:rowOff>361950</xdr:rowOff>
    </xdr:to>
    <xdr:sp>
      <xdr:nvSpPr>
        <xdr:cNvPr id="76" name="Oval 434"/>
        <xdr:cNvSpPr>
          <a:spLocks/>
        </xdr:cNvSpPr>
      </xdr:nvSpPr>
      <xdr:spPr>
        <a:xfrm>
          <a:off x="12325350" y="494347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15</xdr:row>
      <xdr:rowOff>190500</xdr:rowOff>
    </xdr:from>
    <xdr:to>
      <xdr:col>14</xdr:col>
      <xdr:colOff>390525</xdr:colOff>
      <xdr:row>15</xdr:row>
      <xdr:rowOff>371475</xdr:rowOff>
    </xdr:to>
    <xdr:sp>
      <xdr:nvSpPr>
        <xdr:cNvPr id="77" name="Oval 435"/>
        <xdr:cNvSpPr>
          <a:spLocks/>
        </xdr:cNvSpPr>
      </xdr:nvSpPr>
      <xdr:spPr>
        <a:xfrm>
          <a:off x="12325350" y="601980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16</xdr:row>
      <xdr:rowOff>180975</xdr:rowOff>
    </xdr:from>
    <xdr:to>
      <xdr:col>14</xdr:col>
      <xdr:colOff>390525</xdr:colOff>
      <xdr:row>16</xdr:row>
      <xdr:rowOff>361950</xdr:rowOff>
    </xdr:to>
    <xdr:sp>
      <xdr:nvSpPr>
        <xdr:cNvPr id="78" name="Oval 436"/>
        <xdr:cNvSpPr>
          <a:spLocks/>
        </xdr:cNvSpPr>
      </xdr:nvSpPr>
      <xdr:spPr>
        <a:xfrm>
          <a:off x="12325350" y="654367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17</xdr:row>
      <xdr:rowOff>180975</xdr:rowOff>
    </xdr:from>
    <xdr:to>
      <xdr:col>14</xdr:col>
      <xdr:colOff>390525</xdr:colOff>
      <xdr:row>17</xdr:row>
      <xdr:rowOff>361950</xdr:rowOff>
    </xdr:to>
    <xdr:sp>
      <xdr:nvSpPr>
        <xdr:cNvPr id="79" name="Oval 437"/>
        <xdr:cNvSpPr>
          <a:spLocks/>
        </xdr:cNvSpPr>
      </xdr:nvSpPr>
      <xdr:spPr>
        <a:xfrm>
          <a:off x="12325350" y="707707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18</xdr:row>
      <xdr:rowOff>133350</xdr:rowOff>
    </xdr:from>
    <xdr:to>
      <xdr:col>14</xdr:col>
      <xdr:colOff>390525</xdr:colOff>
      <xdr:row>18</xdr:row>
      <xdr:rowOff>314325</xdr:rowOff>
    </xdr:to>
    <xdr:sp>
      <xdr:nvSpPr>
        <xdr:cNvPr id="80" name="Oval 438"/>
        <xdr:cNvSpPr>
          <a:spLocks/>
        </xdr:cNvSpPr>
      </xdr:nvSpPr>
      <xdr:spPr>
        <a:xfrm>
          <a:off x="12325350" y="756285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21</xdr:row>
      <xdr:rowOff>190500</xdr:rowOff>
    </xdr:from>
    <xdr:to>
      <xdr:col>14</xdr:col>
      <xdr:colOff>390525</xdr:colOff>
      <xdr:row>21</xdr:row>
      <xdr:rowOff>371475</xdr:rowOff>
    </xdr:to>
    <xdr:sp>
      <xdr:nvSpPr>
        <xdr:cNvPr id="81" name="Oval 439"/>
        <xdr:cNvSpPr>
          <a:spLocks/>
        </xdr:cNvSpPr>
      </xdr:nvSpPr>
      <xdr:spPr>
        <a:xfrm>
          <a:off x="12325350" y="897255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22</xdr:row>
      <xdr:rowOff>190500</xdr:rowOff>
    </xdr:from>
    <xdr:to>
      <xdr:col>14</xdr:col>
      <xdr:colOff>390525</xdr:colOff>
      <xdr:row>22</xdr:row>
      <xdr:rowOff>371475</xdr:rowOff>
    </xdr:to>
    <xdr:sp>
      <xdr:nvSpPr>
        <xdr:cNvPr id="82" name="Oval 440"/>
        <xdr:cNvSpPr>
          <a:spLocks/>
        </xdr:cNvSpPr>
      </xdr:nvSpPr>
      <xdr:spPr>
        <a:xfrm>
          <a:off x="12325350" y="950595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23</xdr:row>
      <xdr:rowOff>66675</xdr:rowOff>
    </xdr:from>
    <xdr:to>
      <xdr:col>14</xdr:col>
      <xdr:colOff>390525</xdr:colOff>
      <xdr:row>23</xdr:row>
      <xdr:rowOff>247650</xdr:rowOff>
    </xdr:to>
    <xdr:sp>
      <xdr:nvSpPr>
        <xdr:cNvPr id="83" name="Oval 441"/>
        <xdr:cNvSpPr>
          <a:spLocks/>
        </xdr:cNvSpPr>
      </xdr:nvSpPr>
      <xdr:spPr>
        <a:xfrm>
          <a:off x="12325350" y="99155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24</xdr:row>
      <xdr:rowOff>66675</xdr:rowOff>
    </xdr:from>
    <xdr:to>
      <xdr:col>14</xdr:col>
      <xdr:colOff>390525</xdr:colOff>
      <xdr:row>24</xdr:row>
      <xdr:rowOff>247650</xdr:rowOff>
    </xdr:to>
    <xdr:sp>
      <xdr:nvSpPr>
        <xdr:cNvPr id="84" name="Oval 442"/>
        <xdr:cNvSpPr>
          <a:spLocks/>
        </xdr:cNvSpPr>
      </xdr:nvSpPr>
      <xdr:spPr>
        <a:xfrm>
          <a:off x="12325350" y="1023937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26</xdr:row>
      <xdr:rowOff>180975</xdr:rowOff>
    </xdr:from>
    <xdr:to>
      <xdr:col>14</xdr:col>
      <xdr:colOff>390525</xdr:colOff>
      <xdr:row>26</xdr:row>
      <xdr:rowOff>361950</xdr:rowOff>
    </xdr:to>
    <xdr:sp>
      <xdr:nvSpPr>
        <xdr:cNvPr id="85" name="Oval 443"/>
        <xdr:cNvSpPr>
          <a:spLocks/>
        </xdr:cNvSpPr>
      </xdr:nvSpPr>
      <xdr:spPr>
        <a:xfrm>
          <a:off x="12325350" y="1120140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27</xdr:row>
      <xdr:rowOff>190500</xdr:rowOff>
    </xdr:from>
    <xdr:to>
      <xdr:col>14</xdr:col>
      <xdr:colOff>390525</xdr:colOff>
      <xdr:row>27</xdr:row>
      <xdr:rowOff>371475</xdr:rowOff>
    </xdr:to>
    <xdr:sp>
      <xdr:nvSpPr>
        <xdr:cNvPr id="86" name="Oval 444"/>
        <xdr:cNvSpPr>
          <a:spLocks/>
        </xdr:cNvSpPr>
      </xdr:nvSpPr>
      <xdr:spPr>
        <a:xfrm>
          <a:off x="12325350" y="117443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29</xdr:row>
      <xdr:rowOff>95250</xdr:rowOff>
    </xdr:from>
    <xdr:to>
      <xdr:col>14</xdr:col>
      <xdr:colOff>390525</xdr:colOff>
      <xdr:row>29</xdr:row>
      <xdr:rowOff>276225</xdr:rowOff>
    </xdr:to>
    <xdr:sp>
      <xdr:nvSpPr>
        <xdr:cNvPr id="87" name="Oval 445"/>
        <xdr:cNvSpPr>
          <a:spLocks/>
        </xdr:cNvSpPr>
      </xdr:nvSpPr>
      <xdr:spPr>
        <a:xfrm>
          <a:off x="12325350" y="1247775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30</xdr:row>
      <xdr:rowOff>180975</xdr:rowOff>
    </xdr:from>
    <xdr:to>
      <xdr:col>14</xdr:col>
      <xdr:colOff>390525</xdr:colOff>
      <xdr:row>30</xdr:row>
      <xdr:rowOff>361950</xdr:rowOff>
    </xdr:to>
    <xdr:sp>
      <xdr:nvSpPr>
        <xdr:cNvPr id="88" name="Oval 446"/>
        <xdr:cNvSpPr>
          <a:spLocks/>
        </xdr:cNvSpPr>
      </xdr:nvSpPr>
      <xdr:spPr>
        <a:xfrm>
          <a:off x="12325350" y="1294447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31</xdr:row>
      <xdr:rowOff>180975</xdr:rowOff>
    </xdr:from>
    <xdr:to>
      <xdr:col>14</xdr:col>
      <xdr:colOff>390525</xdr:colOff>
      <xdr:row>31</xdr:row>
      <xdr:rowOff>361950</xdr:rowOff>
    </xdr:to>
    <xdr:sp>
      <xdr:nvSpPr>
        <xdr:cNvPr id="89" name="Oval 447"/>
        <xdr:cNvSpPr>
          <a:spLocks/>
        </xdr:cNvSpPr>
      </xdr:nvSpPr>
      <xdr:spPr>
        <a:xfrm>
          <a:off x="12325350" y="1347787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33</xdr:row>
      <xdr:rowOff>95250</xdr:rowOff>
    </xdr:from>
    <xdr:to>
      <xdr:col>14</xdr:col>
      <xdr:colOff>390525</xdr:colOff>
      <xdr:row>33</xdr:row>
      <xdr:rowOff>276225</xdr:rowOff>
    </xdr:to>
    <xdr:sp>
      <xdr:nvSpPr>
        <xdr:cNvPr id="90" name="Oval 448"/>
        <xdr:cNvSpPr>
          <a:spLocks/>
        </xdr:cNvSpPr>
      </xdr:nvSpPr>
      <xdr:spPr>
        <a:xfrm>
          <a:off x="12325350" y="1423035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34</xdr:row>
      <xdr:rowOff>95250</xdr:rowOff>
    </xdr:from>
    <xdr:to>
      <xdr:col>14</xdr:col>
      <xdr:colOff>390525</xdr:colOff>
      <xdr:row>34</xdr:row>
      <xdr:rowOff>276225</xdr:rowOff>
    </xdr:to>
    <xdr:sp>
      <xdr:nvSpPr>
        <xdr:cNvPr id="91" name="Oval 449"/>
        <xdr:cNvSpPr>
          <a:spLocks/>
        </xdr:cNvSpPr>
      </xdr:nvSpPr>
      <xdr:spPr>
        <a:xfrm>
          <a:off x="12325350" y="146018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35</xdr:row>
      <xdr:rowOff>95250</xdr:rowOff>
    </xdr:from>
    <xdr:to>
      <xdr:col>14</xdr:col>
      <xdr:colOff>390525</xdr:colOff>
      <xdr:row>35</xdr:row>
      <xdr:rowOff>276225</xdr:rowOff>
    </xdr:to>
    <xdr:sp>
      <xdr:nvSpPr>
        <xdr:cNvPr id="92" name="Oval 450"/>
        <xdr:cNvSpPr>
          <a:spLocks/>
        </xdr:cNvSpPr>
      </xdr:nvSpPr>
      <xdr:spPr>
        <a:xfrm>
          <a:off x="12325350" y="1497330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37</xdr:row>
      <xdr:rowOff>66675</xdr:rowOff>
    </xdr:from>
    <xdr:to>
      <xdr:col>14</xdr:col>
      <xdr:colOff>390525</xdr:colOff>
      <xdr:row>37</xdr:row>
      <xdr:rowOff>247650</xdr:rowOff>
    </xdr:to>
    <xdr:sp>
      <xdr:nvSpPr>
        <xdr:cNvPr id="93" name="Oval 451"/>
        <xdr:cNvSpPr>
          <a:spLocks/>
        </xdr:cNvSpPr>
      </xdr:nvSpPr>
      <xdr:spPr>
        <a:xfrm>
          <a:off x="12325350" y="1567815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39</xdr:row>
      <xdr:rowOff>76200</xdr:rowOff>
    </xdr:from>
    <xdr:to>
      <xdr:col>14</xdr:col>
      <xdr:colOff>390525</xdr:colOff>
      <xdr:row>39</xdr:row>
      <xdr:rowOff>257175</xdr:rowOff>
    </xdr:to>
    <xdr:sp>
      <xdr:nvSpPr>
        <xdr:cNvPr id="94" name="Oval 452"/>
        <xdr:cNvSpPr>
          <a:spLocks/>
        </xdr:cNvSpPr>
      </xdr:nvSpPr>
      <xdr:spPr>
        <a:xfrm>
          <a:off x="12325350" y="1652587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40</xdr:row>
      <xdr:rowOff>190500</xdr:rowOff>
    </xdr:from>
    <xdr:to>
      <xdr:col>14</xdr:col>
      <xdr:colOff>390525</xdr:colOff>
      <xdr:row>40</xdr:row>
      <xdr:rowOff>371475</xdr:rowOff>
    </xdr:to>
    <xdr:sp>
      <xdr:nvSpPr>
        <xdr:cNvPr id="95" name="Oval 453"/>
        <xdr:cNvSpPr>
          <a:spLocks/>
        </xdr:cNvSpPr>
      </xdr:nvSpPr>
      <xdr:spPr>
        <a:xfrm>
          <a:off x="12325350" y="169640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41</xdr:row>
      <xdr:rowOff>161925</xdr:rowOff>
    </xdr:from>
    <xdr:to>
      <xdr:col>14</xdr:col>
      <xdr:colOff>390525</xdr:colOff>
      <xdr:row>41</xdr:row>
      <xdr:rowOff>342900</xdr:rowOff>
    </xdr:to>
    <xdr:sp>
      <xdr:nvSpPr>
        <xdr:cNvPr id="96" name="Oval 454"/>
        <xdr:cNvSpPr>
          <a:spLocks/>
        </xdr:cNvSpPr>
      </xdr:nvSpPr>
      <xdr:spPr>
        <a:xfrm>
          <a:off x="12325350" y="1746885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44</xdr:row>
      <xdr:rowOff>104775</xdr:rowOff>
    </xdr:from>
    <xdr:to>
      <xdr:col>14</xdr:col>
      <xdr:colOff>390525</xdr:colOff>
      <xdr:row>44</xdr:row>
      <xdr:rowOff>285750</xdr:rowOff>
    </xdr:to>
    <xdr:sp>
      <xdr:nvSpPr>
        <xdr:cNvPr id="97" name="Oval 455"/>
        <xdr:cNvSpPr>
          <a:spLocks/>
        </xdr:cNvSpPr>
      </xdr:nvSpPr>
      <xdr:spPr>
        <a:xfrm>
          <a:off x="12325350" y="1839277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46</xdr:row>
      <xdr:rowOff>161925</xdr:rowOff>
    </xdr:from>
    <xdr:to>
      <xdr:col>14</xdr:col>
      <xdr:colOff>390525</xdr:colOff>
      <xdr:row>46</xdr:row>
      <xdr:rowOff>342900</xdr:rowOff>
    </xdr:to>
    <xdr:sp>
      <xdr:nvSpPr>
        <xdr:cNvPr id="98" name="Oval 456"/>
        <xdr:cNvSpPr>
          <a:spLocks/>
        </xdr:cNvSpPr>
      </xdr:nvSpPr>
      <xdr:spPr>
        <a:xfrm>
          <a:off x="12325350" y="1918335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49</xdr:row>
      <xdr:rowOff>95250</xdr:rowOff>
    </xdr:from>
    <xdr:to>
      <xdr:col>14</xdr:col>
      <xdr:colOff>390525</xdr:colOff>
      <xdr:row>49</xdr:row>
      <xdr:rowOff>276225</xdr:rowOff>
    </xdr:to>
    <xdr:sp>
      <xdr:nvSpPr>
        <xdr:cNvPr id="99" name="Oval 457"/>
        <xdr:cNvSpPr>
          <a:spLocks/>
        </xdr:cNvSpPr>
      </xdr:nvSpPr>
      <xdr:spPr>
        <a:xfrm>
          <a:off x="12325350" y="2014537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51</xdr:row>
      <xdr:rowOff>200025</xdr:rowOff>
    </xdr:from>
    <xdr:to>
      <xdr:col>14</xdr:col>
      <xdr:colOff>390525</xdr:colOff>
      <xdr:row>51</xdr:row>
      <xdr:rowOff>381000</xdr:rowOff>
    </xdr:to>
    <xdr:sp>
      <xdr:nvSpPr>
        <xdr:cNvPr id="100" name="Oval 458"/>
        <xdr:cNvSpPr>
          <a:spLocks/>
        </xdr:cNvSpPr>
      </xdr:nvSpPr>
      <xdr:spPr>
        <a:xfrm>
          <a:off x="12325350" y="2090737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54</xdr:row>
      <xdr:rowOff>190500</xdr:rowOff>
    </xdr:from>
    <xdr:to>
      <xdr:col>14</xdr:col>
      <xdr:colOff>390525</xdr:colOff>
      <xdr:row>54</xdr:row>
      <xdr:rowOff>371475</xdr:rowOff>
    </xdr:to>
    <xdr:sp>
      <xdr:nvSpPr>
        <xdr:cNvPr id="101" name="Oval 459"/>
        <xdr:cNvSpPr>
          <a:spLocks/>
        </xdr:cNvSpPr>
      </xdr:nvSpPr>
      <xdr:spPr>
        <a:xfrm>
          <a:off x="12325350" y="2190750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56</xdr:row>
      <xdr:rowOff>66675</xdr:rowOff>
    </xdr:from>
    <xdr:to>
      <xdr:col>14</xdr:col>
      <xdr:colOff>390525</xdr:colOff>
      <xdr:row>56</xdr:row>
      <xdr:rowOff>247650</xdr:rowOff>
    </xdr:to>
    <xdr:sp>
      <xdr:nvSpPr>
        <xdr:cNvPr id="102" name="Oval 460"/>
        <xdr:cNvSpPr>
          <a:spLocks/>
        </xdr:cNvSpPr>
      </xdr:nvSpPr>
      <xdr:spPr>
        <a:xfrm>
          <a:off x="12325350" y="2263140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58</xdr:row>
      <xdr:rowOff>161925</xdr:rowOff>
    </xdr:from>
    <xdr:to>
      <xdr:col>14</xdr:col>
      <xdr:colOff>390525</xdr:colOff>
      <xdr:row>58</xdr:row>
      <xdr:rowOff>342900</xdr:rowOff>
    </xdr:to>
    <xdr:sp>
      <xdr:nvSpPr>
        <xdr:cNvPr id="103" name="Oval 461"/>
        <xdr:cNvSpPr>
          <a:spLocks/>
        </xdr:cNvSpPr>
      </xdr:nvSpPr>
      <xdr:spPr>
        <a:xfrm>
          <a:off x="12325350" y="2330767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35</xdr:row>
      <xdr:rowOff>95250</xdr:rowOff>
    </xdr:from>
    <xdr:to>
      <xdr:col>11</xdr:col>
      <xdr:colOff>390525</xdr:colOff>
      <xdr:row>35</xdr:row>
      <xdr:rowOff>276225</xdr:rowOff>
    </xdr:to>
    <xdr:sp>
      <xdr:nvSpPr>
        <xdr:cNvPr id="104" name="Oval 462"/>
        <xdr:cNvSpPr>
          <a:spLocks/>
        </xdr:cNvSpPr>
      </xdr:nvSpPr>
      <xdr:spPr>
        <a:xfrm>
          <a:off x="10553700" y="14973300"/>
          <a:ext cx="190500" cy="180975"/>
        </a:xfrm>
        <a:prstGeom prst="ellipse">
          <a:avLst/>
        </a:prstGeom>
        <a:solidFill>
          <a:srgbClr val="FF99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SheetLayoutView="100" workbookViewId="0" topLeftCell="A3">
      <pane xSplit="2" ySplit="4" topLeftCell="J7" activePane="bottomRight" state="frozen"/>
      <selection pane="topLeft" activeCell="A3" sqref="A3"/>
      <selection pane="topRight" activeCell="C3" sqref="C3"/>
      <selection pane="bottomLeft" activeCell="A7" sqref="A7"/>
      <selection pane="bottomRight" activeCell="J36" sqref="J36"/>
    </sheetView>
  </sheetViews>
  <sheetFormatPr defaultColWidth="9.140625" defaultRowHeight="12.75"/>
  <cols>
    <col min="1" max="1" width="8.28125" style="43" bestFit="1" customWidth="1"/>
    <col min="2" max="2" width="67.28125" style="38" bestFit="1" customWidth="1"/>
    <col min="3" max="5" width="8.8515625" style="2" customWidth="1"/>
    <col min="6" max="7" width="8.8515625" style="39" customWidth="1"/>
    <col min="8" max="8" width="8.8515625" style="35" customWidth="1"/>
    <col min="9" max="9" width="8.8515625" style="93" customWidth="1"/>
    <col min="10" max="10" width="8.8515625" style="39" customWidth="1"/>
    <col min="11" max="11" width="8.8515625" style="35" customWidth="1"/>
    <col min="12" max="12" width="8.8515625" style="93" customWidth="1"/>
    <col min="13" max="15" width="8.8515625" style="35" customWidth="1"/>
    <col min="16" max="16384" width="9.140625" style="2" customWidth="1"/>
  </cols>
  <sheetData>
    <row r="1" spans="1:15" ht="21">
      <c r="A1" s="120" t="s">
        <v>75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2:15" ht="15" customHeight="1">
      <c r="B2" s="3"/>
      <c r="C2" s="1"/>
      <c r="D2" s="1"/>
      <c r="E2" s="1"/>
      <c r="F2" s="4"/>
      <c r="G2" s="4"/>
      <c r="H2" s="5"/>
      <c r="I2" s="6"/>
      <c r="J2" s="4"/>
      <c r="K2" s="5"/>
      <c r="L2" s="6"/>
      <c r="M2" s="5"/>
      <c r="N2" s="5"/>
      <c r="O2" s="5"/>
    </row>
    <row r="3" spans="2:15" ht="15" customHeight="1">
      <c r="B3" s="3"/>
      <c r="C3" s="1"/>
      <c r="D3" s="1"/>
      <c r="E3" s="1"/>
      <c r="F3" s="4"/>
      <c r="G3" s="4"/>
      <c r="H3" s="5"/>
      <c r="I3" s="6"/>
      <c r="J3" s="4"/>
      <c r="K3" s="5"/>
      <c r="L3" s="6"/>
      <c r="M3" s="5"/>
      <c r="N3" s="5"/>
      <c r="O3" s="5"/>
    </row>
    <row r="4" spans="1:15" s="7" customFormat="1" ht="13.5" customHeight="1">
      <c r="A4" s="121"/>
      <c r="B4" s="117" t="s">
        <v>0</v>
      </c>
      <c r="C4" s="123" t="s">
        <v>1</v>
      </c>
      <c r="D4" s="124"/>
      <c r="E4" s="124" t="s">
        <v>14</v>
      </c>
      <c r="F4" s="125" t="s">
        <v>12</v>
      </c>
      <c r="G4" s="126" t="s">
        <v>27</v>
      </c>
      <c r="H4" s="127"/>
      <c r="I4" s="123"/>
      <c r="J4" s="126" t="s">
        <v>28</v>
      </c>
      <c r="K4" s="127"/>
      <c r="L4" s="123"/>
      <c r="M4" s="126" t="s">
        <v>29</v>
      </c>
      <c r="N4" s="127"/>
      <c r="O4" s="123"/>
    </row>
    <row r="5" spans="1:15" ht="27" customHeight="1">
      <c r="A5" s="122"/>
      <c r="B5" s="118"/>
      <c r="C5" s="123"/>
      <c r="D5" s="124"/>
      <c r="E5" s="124"/>
      <c r="F5" s="125"/>
      <c r="G5" s="128" t="s">
        <v>26</v>
      </c>
      <c r="H5" s="130" t="s">
        <v>20</v>
      </c>
      <c r="I5" s="131"/>
      <c r="J5" s="128" t="s">
        <v>26</v>
      </c>
      <c r="K5" s="130" t="s">
        <v>20</v>
      </c>
      <c r="L5" s="131"/>
      <c r="M5" s="128" t="s">
        <v>26</v>
      </c>
      <c r="N5" s="130" t="s">
        <v>20</v>
      </c>
      <c r="O5" s="131"/>
    </row>
    <row r="6" spans="1:15" ht="21">
      <c r="A6" s="89"/>
      <c r="B6" s="119"/>
      <c r="C6" s="83" t="s">
        <v>10</v>
      </c>
      <c r="D6" s="8" t="s">
        <v>11</v>
      </c>
      <c r="E6" s="8" t="s">
        <v>32</v>
      </c>
      <c r="F6" s="9" t="s">
        <v>13</v>
      </c>
      <c r="G6" s="129"/>
      <c r="H6" s="132"/>
      <c r="I6" s="133"/>
      <c r="J6" s="129"/>
      <c r="K6" s="132"/>
      <c r="L6" s="133"/>
      <c r="M6" s="129"/>
      <c r="N6" s="132"/>
      <c r="O6" s="133"/>
    </row>
    <row r="7" spans="1:15" ht="16.5" customHeight="1">
      <c r="A7" s="26" t="s">
        <v>2</v>
      </c>
      <c r="B7" s="84" t="s">
        <v>76</v>
      </c>
      <c r="C7" s="87"/>
      <c r="D7" s="101"/>
      <c r="E7" s="87"/>
      <c r="F7" s="88">
        <f>SUM(F9,F10,F11,F41,F42)</f>
        <v>65</v>
      </c>
      <c r="G7" s="88"/>
      <c r="H7" s="87"/>
      <c r="I7" s="88">
        <f>SUM(I8:I42)</f>
        <v>78.5</v>
      </c>
      <c r="J7" s="88"/>
      <c r="K7" s="87"/>
      <c r="L7" s="88">
        <f>SUM(L8:L42)</f>
        <v>130.9</v>
      </c>
      <c r="M7" s="88"/>
      <c r="N7" s="88"/>
      <c r="O7" s="88"/>
    </row>
    <row r="8" spans="1:15" ht="32.25" customHeight="1">
      <c r="A8" s="44"/>
      <c r="B8" s="10" t="s">
        <v>53</v>
      </c>
      <c r="C8" s="53"/>
      <c r="D8" s="54"/>
      <c r="E8" s="14"/>
      <c r="F8" s="15"/>
      <c r="G8" s="11"/>
      <c r="H8" s="11"/>
      <c r="I8" s="55"/>
      <c r="J8" s="11"/>
      <c r="K8" s="11"/>
      <c r="L8" s="55"/>
      <c r="M8" s="56"/>
      <c r="N8" s="56"/>
      <c r="O8" s="55"/>
    </row>
    <row r="9" spans="1:15" ht="42.75" customHeight="1">
      <c r="A9" s="45" t="s">
        <v>41</v>
      </c>
      <c r="B9" s="12" t="s">
        <v>35</v>
      </c>
      <c r="C9" s="53"/>
      <c r="D9" s="54"/>
      <c r="E9" s="14"/>
      <c r="F9" s="15">
        <v>10</v>
      </c>
      <c r="G9" s="102" t="s">
        <v>121</v>
      </c>
      <c r="H9" s="11"/>
      <c r="I9" s="55">
        <f>$F9*$H9</f>
        <v>0</v>
      </c>
      <c r="J9" s="102" t="s">
        <v>121</v>
      </c>
      <c r="K9" s="11"/>
      <c r="L9" s="55">
        <f>$F9*$K9</f>
        <v>0</v>
      </c>
      <c r="M9" s="56"/>
      <c r="N9" s="56"/>
      <c r="O9" s="55">
        <f>$F9*$N9</f>
        <v>0</v>
      </c>
    </row>
    <row r="10" spans="1:15" ht="46.5" customHeight="1">
      <c r="A10" s="45" t="s">
        <v>42</v>
      </c>
      <c r="B10" s="12" t="s">
        <v>36</v>
      </c>
      <c r="C10" s="53"/>
      <c r="D10" s="54" t="s">
        <v>60</v>
      </c>
      <c r="E10" s="14" t="s">
        <v>60</v>
      </c>
      <c r="F10" s="15">
        <v>15</v>
      </c>
      <c r="G10" s="102" t="s">
        <v>122</v>
      </c>
      <c r="H10" s="11"/>
      <c r="I10" s="55">
        <f>$F10*$H10</f>
        <v>0</v>
      </c>
      <c r="J10" s="102" t="s">
        <v>122</v>
      </c>
      <c r="K10" s="11"/>
      <c r="L10" s="55">
        <f>$F10*$K10</f>
        <v>0</v>
      </c>
      <c r="M10" s="56"/>
      <c r="N10" s="56"/>
      <c r="O10" s="55">
        <f>$F10*$N10</f>
        <v>0</v>
      </c>
    </row>
    <row r="11" spans="1:15" ht="42" customHeight="1">
      <c r="A11" s="45" t="s">
        <v>43</v>
      </c>
      <c r="B11" s="13" t="s">
        <v>37</v>
      </c>
      <c r="C11" s="53"/>
      <c r="D11" s="54"/>
      <c r="E11" s="14"/>
      <c r="F11" s="15">
        <f>SUM(F12,F20,F29,F33,F37,F39)</f>
        <v>25</v>
      </c>
      <c r="G11" s="11"/>
      <c r="H11" s="11"/>
      <c r="I11" s="15"/>
      <c r="J11" s="11"/>
      <c r="K11" s="97">
        <f>SUM(L12:L40)/F11</f>
        <v>3.036</v>
      </c>
      <c r="L11" s="55"/>
      <c r="M11" s="56"/>
      <c r="N11" s="56"/>
      <c r="O11" s="55">
        <f>$F11*$N11</f>
        <v>0</v>
      </c>
    </row>
    <row r="12" spans="1:15" ht="42">
      <c r="A12" s="45"/>
      <c r="B12" s="81" t="s">
        <v>67</v>
      </c>
      <c r="C12" s="78"/>
      <c r="D12" s="79"/>
      <c r="E12" s="80"/>
      <c r="F12" s="9">
        <f>SUM(F13:F14,F15,F18,F19)</f>
        <v>7.5</v>
      </c>
      <c r="G12" s="11"/>
      <c r="H12" s="11"/>
      <c r="I12" s="55"/>
      <c r="J12" s="11"/>
      <c r="K12" s="11"/>
      <c r="L12" s="55"/>
      <c r="M12" s="56"/>
      <c r="N12" s="56"/>
      <c r="O12" s="55"/>
    </row>
    <row r="13" spans="1:15" ht="40.5">
      <c r="A13" s="45"/>
      <c r="B13" s="60" t="s">
        <v>61</v>
      </c>
      <c r="C13" s="103">
        <v>73</v>
      </c>
      <c r="D13" s="103">
        <v>84</v>
      </c>
      <c r="E13" s="103">
        <v>85</v>
      </c>
      <c r="F13" s="74">
        <v>1.5</v>
      </c>
      <c r="G13" s="11" t="s">
        <v>118</v>
      </c>
      <c r="H13" s="11"/>
      <c r="I13" s="55">
        <f aca="true" t="shared" si="0" ref="I13:I23">$F13*$H13</f>
        <v>0</v>
      </c>
      <c r="J13" s="11" t="s">
        <v>118</v>
      </c>
      <c r="K13" s="11"/>
      <c r="L13" s="55">
        <f>$F13*$K13</f>
        <v>0</v>
      </c>
      <c r="M13" s="56"/>
      <c r="N13" s="56"/>
      <c r="O13" s="55">
        <f>$F13*$N13</f>
        <v>0</v>
      </c>
    </row>
    <row r="14" spans="1:15" ht="42" customHeight="1">
      <c r="A14" s="45"/>
      <c r="B14" s="60" t="s">
        <v>62</v>
      </c>
      <c r="C14" s="103">
        <v>84.15</v>
      </c>
      <c r="D14" s="103">
        <v>84.41</v>
      </c>
      <c r="E14" s="103">
        <v>86.5</v>
      </c>
      <c r="F14" s="74">
        <v>1.5</v>
      </c>
      <c r="G14" s="11">
        <v>88.9</v>
      </c>
      <c r="H14" s="11">
        <v>5</v>
      </c>
      <c r="I14" s="55">
        <f t="shared" si="0"/>
        <v>7.5</v>
      </c>
      <c r="J14" s="97">
        <v>88.9</v>
      </c>
      <c r="K14" s="97">
        <v>5</v>
      </c>
      <c r="L14" s="55">
        <f>$F14*$K14</f>
        <v>7.5</v>
      </c>
      <c r="M14" s="56"/>
      <c r="N14" s="56"/>
      <c r="O14" s="55">
        <f>$F14*$N14</f>
        <v>0</v>
      </c>
    </row>
    <row r="15" spans="1:15" ht="42" customHeight="1">
      <c r="A15" s="45"/>
      <c r="B15" s="60" t="s">
        <v>63</v>
      </c>
      <c r="C15" s="11"/>
      <c r="D15" s="11"/>
      <c r="E15" s="11"/>
      <c r="F15" s="74">
        <f>SUM(F16:F17)</f>
        <v>2</v>
      </c>
      <c r="G15" s="11"/>
      <c r="H15" s="11"/>
      <c r="I15" s="55"/>
      <c r="J15" s="11"/>
      <c r="K15" s="11"/>
      <c r="L15" s="55"/>
      <c r="M15" s="56"/>
      <c r="N15" s="56"/>
      <c r="O15" s="55"/>
    </row>
    <row r="16" spans="1:15" ht="42" customHeight="1">
      <c r="A16" s="45"/>
      <c r="B16" s="61" t="s">
        <v>64</v>
      </c>
      <c r="C16" s="104">
        <v>8.5</v>
      </c>
      <c r="D16" s="104">
        <v>7.8</v>
      </c>
      <c r="E16" s="104">
        <v>8.2</v>
      </c>
      <c r="F16" s="74">
        <v>1</v>
      </c>
      <c r="G16" s="11">
        <v>3.5</v>
      </c>
      <c r="H16" s="11">
        <v>0</v>
      </c>
      <c r="I16" s="55">
        <f t="shared" si="0"/>
        <v>0</v>
      </c>
      <c r="J16" s="11">
        <v>6.7</v>
      </c>
      <c r="K16" s="11">
        <v>0</v>
      </c>
      <c r="L16" s="55">
        <f>$F16*$K16</f>
        <v>0</v>
      </c>
      <c r="M16" s="56"/>
      <c r="N16" s="56"/>
      <c r="O16" s="55">
        <f>$F16*$N16</f>
        <v>0</v>
      </c>
    </row>
    <row r="17" spans="1:15" ht="42" customHeight="1">
      <c r="A17" s="45"/>
      <c r="B17" s="61" t="s">
        <v>65</v>
      </c>
      <c r="C17" s="104">
        <v>2.4</v>
      </c>
      <c r="D17" s="104">
        <v>1.6</v>
      </c>
      <c r="E17" s="104">
        <v>2</v>
      </c>
      <c r="F17" s="74">
        <v>1</v>
      </c>
      <c r="G17" s="11">
        <v>0.7</v>
      </c>
      <c r="H17" s="11">
        <v>0</v>
      </c>
      <c r="I17" s="55">
        <f t="shared" si="0"/>
        <v>0</v>
      </c>
      <c r="J17" s="11">
        <v>5.1</v>
      </c>
      <c r="K17" s="11">
        <v>5</v>
      </c>
      <c r="L17" s="55">
        <f>$F17*$K17</f>
        <v>5</v>
      </c>
      <c r="M17" s="56"/>
      <c r="N17" s="56"/>
      <c r="O17" s="55">
        <f>$F17*$N17</f>
        <v>0</v>
      </c>
    </row>
    <row r="18" spans="1:15" ht="42" customHeight="1">
      <c r="A18" s="45"/>
      <c r="B18" s="60" t="s">
        <v>78</v>
      </c>
      <c r="C18" s="98" t="s">
        <v>79</v>
      </c>
      <c r="D18" s="98" t="s">
        <v>80</v>
      </c>
      <c r="E18" s="98" t="s">
        <v>111</v>
      </c>
      <c r="F18" s="74">
        <v>1.5</v>
      </c>
      <c r="G18" s="11">
        <v>41.03</v>
      </c>
      <c r="H18" s="11">
        <v>1</v>
      </c>
      <c r="I18" s="55">
        <f t="shared" si="0"/>
        <v>1.5</v>
      </c>
      <c r="J18" s="11">
        <v>41.03</v>
      </c>
      <c r="K18" s="11">
        <v>1</v>
      </c>
      <c r="L18" s="55">
        <f>$F18*$K18</f>
        <v>1.5</v>
      </c>
      <c r="M18" s="56"/>
      <c r="N18" s="56"/>
      <c r="O18" s="55">
        <f>$F18*$N18</f>
        <v>0</v>
      </c>
    </row>
    <row r="19" spans="1:15" ht="36.75" customHeight="1">
      <c r="A19" s="45"/>
      <c r="B19" s="60" t="s">
        <v>66</v>
      </c>
      <c r="C19" s="104">
        <v>141</v>
      </c>
      <c r="D19" s="103">
        <v>208</v>
      </c>
      <c r="E19" s="103">
        <v>210</v>
      </c>
      <c r="F19" s="74">
        <v>1</v>
      </c>
      <c r="G19" s="11">
        <v>158</v>
      </c>
      <c r="H19" s="11">
        <v>2</v>
      </c>
      <c r="I19" s="55">
        <f t="shared" si="0"/>
        <v>2</v>
      </c>
      <c r="J19" s="11">
        <v>207</v>
      </c>
      <c r="K19" s="11">
        <v>4</v>
      </c>
      <c r="L19" s="55">
        <f>$F19*$K19</f>
        <v>4</v>
      </c>
      <c r="M19" s="56"/>
      <c r="N19" s="56"/>
      <c r="O19" s="55">
        <f>$F19*$N19</f>
        <v>0</v>
      </c>
    </row>
    <row r="20" spans="1:15" ht="27.75" customHeight="1">
      <c r="A20" s="45"/>
      <c r="B20" s="82" t="s">
        <v>68</v>
      </c>
      <c r="C20" s="53"/>
      <c r="D20" s="54"/>
      <c r="E20" s="99"/>
      <c r="F20" s="86">
        <f>SUM(F21,F24,F25,F26)</f>
        <v>8</v>
      </c>
      <c r="G20" s="11"/>
      <c r="H20" s="11"/>
      <c r="I20" s="55"/>
      <c r="J20" s="11"/>
      <c r="K20" s="11"/>
      <c r="L20" s="55"/>
      <c r="M20" s="56"/>
      <c r="N20" s="56"/>
      <c r="O20" s="55"/>
    </row>
    <row r="21" spans="1:15" ht="42" customHeight="1">
      <c r="A21" s="45"/>
      <c r="B21" s="60" t="s">
        <v>81</v>
      </c>
      <c r="C21" s="16"/>
      <c r="D21" s="16"/>
      <c r="E21" s="16"/>
      <c r="F21" s="74">
        <f>SUM(F22:F23)</f>
        <v>3</v>
      </c>
      <c r="G21" s="11"/>
      <c r="H21" s="11"/>
      <c r="I21" s="55">
        <f t="shared" si="0"/>
        <v>0</v>
      </c>
      <c r="J21" s="11"/>
      <c r="K21" s="11"/>
      <c r="L21" s="55">
        <f>$F21*$K21</f>
        <v>0</v>
      </c>
      <c r="M21" s="56"/>
      <c r="N21" s="56"/>
      <c r="O21" s="55">
        <f>$F21*$H21</f>
        <v>0</v>
      </c>
    </row>
    <row r="22" spans="1:15" ht="42" customHeight="1">
      <c r="A22" s="45"/>
      <c r="B22" s="61" t="s">
        <v>82</v>
      </c>
      <c r="C22" s="16">
        <v>5.12</v>
      </c>
      <c r="D22" s="16">
        <v>7.48</v>
      </c>
      <c r="E22" s="16">
        <v>7.75</v>
      </c>
      <c r="F22" s="74">
        <v>1.5</v>
      </c>
      <c r="G22" s="11">
        <v>7.08</v>
      </c>
      <c r="H22" s="11">
        <v>3</v>
      </c>
      <c r="I22" s="55">
        <f t="shared" si="0"/>
        <v>4.5</v>
      </c>
      <c r="J22" s="11">
        <v>11.57</v>
      </c>
      <c r="K22" s="11">
        <v>5</v>
      </c>
      <c r="L22" s="55">
        <f>$F22*$K22</f>
        <v>7.5</v>
      </c>
      <c r="M22" s="56"/>
      <c r="N22" s="56"/>
      <c r="O22" s="55">
        <f>$F22*$N22</f>
        <v>0</v>
      </c>
    </row>
    <row r="23" spans="1:15" ht="42" customHeight="1">
      <c r="A23" s="45"/>
      <c r="B23" s="61" t="s">
        <v>83</v>
      </c>
      <c r="C23" s="16">
        <v>6.39</v>
      </c>
      <c r="D23" s="16">
        <v>18.19</v>
      </c>
      <c r="E23" s="16">
        <v>19</v>
      </c>
      <c r="F23" s="74">
        <v>1.5</v>
      </c>
      <c r="G23" s="11">
        <v>8.36</v>
      </c>
      <c r="H23" s="11">
        <v>2</v>
      </c>
      <c r="I23" s="55">
        <f t="shared" si="0"/>
        <v>3</v>
      </c>
      <c r="J23" s="11">
        <v>17.56</v>
      </c>
      <c r="K23" s="11">
        <v>4</v>
      </c>
      <c r="L23" s="55">
        <f>$F23*$K23</f>
        <v>6</v>
      </c>
      <c r="M23" s="56"/>
      <c r="N23" s="56"/>
      <c r="O23" s="55">
        <f>$F23*$N23</f>
        <v>0</v>
      </c>
    </row>
    <row r="24" spans="1:15" ht="25.5" customHeight="1">
      <c r="A24" s="45"/>
      <c r="B24" s="60" t="s">
        <v>84</v>
      </c>
      <c r="C24" s="104" t="s">
        <v>89</v>
      </c>
      <c r="D24" s="104" t="s">
        <v>90</v>
      </c>
      <c r="E24" s="100" t="s">
        <v>112</v>
      </c>
      <c r="F24" s="74">
        <v>1</v>
      </c>
      <c r="G24" s="105" t="s">
        <v>120</v>
      </c>
      <c r="H24" s="11">
        <v>0</v>
      </c>
      <c r="I24" s="55">
        <f>$F24*$H24</f>
        <v>0</v>
      </c>
      <c r="J24" s="111" t="s">
        <v>127</v>
      </c>
      <c r="K24" s="11">
        <v>0</v>
      </c>
      <c r="L24" s="55">
        <f>$F24*$K24</f>
        <v>0</v>
      </c>
      <c r="M24" s="56"/>
      <c r="N24" s="56"/>
      <c r="O24" s="55">
        <f>$F24*$N24</f>
        <v>0</v>
      </c>
    </row>
    <row r="25" spans="1:15" ht="24.75" customHeight="1">
      <c r="A25" s="45"/>
      <c r="B25" s="60" t="s">
        <v>85</v>
      </c>
      <c r="C25" s="104">
        <v>3</v>
      </c>
      <c r="D25" s="104">
        <v>15</v>
      </c>
      <c r="E25" s="103">
        <v>15</v>
      </c>
      <c r="F25" s="74">
        <v>2</v>
      </c>
      <c r="G25" s="105">
        <v>25</v>
      </c>
      <c r="H25" s="105">
        <v>5</v>
      </c>
      <c r="I25" s="55">
        <f>$F25*$H25</f>
        <v>10</v>
      </c>
      <c r="J25" s="11">
        <v>37</v>
      </c>
      <c r="K25" s="11">
        <v>5</v>
      </c>
      <c r="L25" s="55">
        <f>$F25*$K25</f>
        <v>10</v>
      </c>
      <c r="M25" s="56"/>
      <c r="N25" s="56"/>
      <c r="O25" s="55">
        <f>$F25*$N25</f>
        <v>0</v>
      </c>
    </row>
    <row r="26" spans="1:15" ht="42" customHeight="1">
      <c r="A26" s="45"/>
      <c r="B26" s="60" t="s">
        <v>86</v>
      </c>
      <c r="C26" s="98"/>
      <c r="D26" s="98"/>
      <c r="E26" s="106"/>
      <c r="F26" s="74">
        <f>SUM(F27:F28)</f>
        <v>2</v>
      </c>
      <c r="G26" s="107"/>
      <c r="H26" s="108"/>
      <c r="I26" s="55"/>
      <c r="J26" s="11"/>
      <c r="K26" s="11"/>
      <c r="L26" s="55"/>
      <c r="M26" s="56"/>
      <c r="N26" s="56"/>
      <c r="O26" s="55"/>
    </row>
    <row r="27" spans="1:15" ht="42" customHeight="1">
      <c r="A27" s="45"/>
      <c r="B27" s="61" t="s">
        <v>87</v>
      </c>
      <c r="C27" s="98" t="s">
        <v>91</v>
      </c>
      <c r="D27" s="98" t="s">
        <v>92</v>
      </c>
      <c r="E27" s="109" t="s">
        <v>113</v>
      </c>
      <c r="F27" s="74">
        <v>1</v>
      </c>
      <c r="G27" s="105">
        <v>31.16</v>
      </c>
      <c r="H27" s="105">
        <v>4</v>
      </c>
      <c r="I27" s="55">
        <f>$F27*$H27</f>
        <v>4</v>
      </c>
      <c r="J27" s="11">
        <v>48.06</v>
      </c>
      <c r="K27" s="11">
        <v>5</v>
      </c>
      <c r="L27" s="55">
        <f>$F27*$K27</f>
        <v>5</v>
      </c>
      <c r="M27" s="56"/>
      <c r="N27" s="56"/>
      <c r="O27" s="55">
        <f>$F27*$N27</f>
        <v>0</v>
      </c>
    </row>
    <row r="28" spans="1:15" ht="42" customHeight="1">
      <c r="A28" s="45"/>
      <c r="B28" s="61" t="s">
        <v>88</v>
      </c>
      <c r="C28" s="98" t="s">
        <v>93</v>
      </c>
      <c r="D28" s="98" t="s">
        <v>94</v>
      </c>
      <c r="E28" s="109" t="s">
        <v>114</v>
      </c>
      <c r="F28" s="74">
        <v>1</v>
      </c>
      <c r="G28" s="105">
        <v>13.36</v>
      </c>
      <c r="H28" s="105">
        <v>2</v>
      </c>
      <c r="I28" s="55">
        <f>$F28*$H28</f>
        <v>2</v>
      </c>
      <c r="J28" s="11">
        <v>25.59</v>
      </c>
      <c r="K28" s="11">
        <v>4</v>
      </c>
      <c r="L28" s="55">
        <f>$F28*$K28</f>
        <v>4</v>
      </c>
      <c r="M28" s="56"/>
      <c r="N28" s="56"/>
      <c r="O28" s="55">
        <f>$F28*$N28</f>
        <v>0</v>
      </c>
    </row>
    <row r="29" spans="1:15" ht="23.25" customHeight="1">
      <c r="A29" s="45"/>
      <c r="B29" s="63" t="s">
        <v>74</v>
      </c>
      <c r="C29" s="53"/>
      <c r="D29" s="54"/>
      <c r="E29" s="14"/>
      <c r="F29" s="86">
        <f>SUM(F30:F32)</f>
        <v>3</v>
      </c>
      <c r="G29" s="11"/>
      <c r="H29" s="11"/>
      <c r="I29" s="55"/>
      <c r="J29" s="11"/>
      <c r="K29" s="11"/>
      <c r="L29" s="55"/>
      <c r="M29" s="56"/>
      <c r="N29" s="56"/>
      <c r="O29" s="55"/>
    </row>
    <row r="30" spans="1:15" ht="30" customHeight="1">
      <c r="A30" s="45"/>
      <c r="B30" s="60" t="s">
        <v>95</v>
      </c>
      <c r="C30" s="103">
        <v>50.5</v>
      </c>
      <c r="D30" s="103">
        <v>-19.1</v>
      </c>
      <c r="E30" s="110">
        <v>10</v>
      </c>
      <c r="F30" s="74">
        <v>1</v>
      </c>
      <c r="G30" s="111">
        <v>91.31</v>
      </c>
      <c r="H30" s="111">
        <v>5</v>
      </c>
      <c r="I30" s="55">
        <f>$F30*$H30</f>
        <v>5</v>
      </c>
      <c r="J30" s="11">
        <v>222.83</v>
      </c>
      <c r="K30" s="11">
        <v>5</v>
      </c>
      <c r="L30" s="55">
        <f>$F30*$K30</f>
        <v>5</v>
      </c>
      <c r="M30" s="56"/>
      <c r="N30" s="56"/>
      <c r="O30" s="55">
        <f>$F30*$N30</f>
        <v>0</v>
      </c>
    </row>
    <row r="31" spans="1:15" ht="42" customHeight="1">
      <c r="A31" s="45"/>
      <c r="B31" s="60" t="s">
        <v>96</v>
      </c>
      <c r="C31" s="98" t="s">
        <v>97</v>
      </c>
      <c r="D31" s="98" t="s">
        <v>98</v>
      </c>
      <c r="E31" s="98" t="s">
        <v>115</v>
      </c>
      <c r="F31" s="74">
        <v>1</v>
      </c>
      <c r="G31" s="105">
        <v>15.67</v>
      </c>
      <c r="H31" s="105">
        <v>0</v>
      </c>
      <c r="I31" s="55">
        <f>$F31*$H31</f>
        <v>0</v>
      </c>
      <c r="J31" s="11">
        <v>24.46</v>
      </c>
      <c r="K31" s="11">
        <v>0</v>
      </c>
      <c r="L31" s="55">
        <f>$F31*$K31</f>
        <v>0</v>
      </c>
      <c r="M31" s="56"/>
      <c r="N31" s="56"/>
      <c r="O31" s="55">
        <f>$F31*$N31</f>
        <v>0</v>
      </c>
    </row>
    <row r="32" spans="1:15" ht="42" customHeight="1">
      <c r="A32" s="45"/>
      <c r="B32" s="60" t="s">
        <v>109</v>
      </c>
      <c r="C32" s="98" t="s">
        <v>99</v>
      </c>
      <c r="D32" s="98" t="s">
        <v>100</v>
      </c>
      <c r="E32" s="98" t="s">
        <v>101</v>
      </c>
      <c r="F32" s="74">
        <v>1</v>
      </c>
      <c r="G32" s="105">
        <v>1.98</v>
      </c>
      <c r="H32" s="105">
        <v>0</v>
      </c>
      <c r="I32" s="55">
        <f>$F32*$H32</f>
        <v>0</v>
      </c>
      <c r="J32" s="11">
        <v>51.85</v>
      </c>
      <c r="K32" s="11">
        <v>3</v>
      </c>
      <c r="L32" s="55">
        <f>$F32*$K32</f>
        <v>3</v>
      </c>
      <c r="M32" s="56"/>
      <c r="N32" s="56"/>
      <c r="O32" s="55">
        <f>$F32*$N32</f>
        <v>0</v>
      </c>
    </row>
    <row r="33" spans="1:15" ht="24" customHeight="1">
      <c r="A33" s="45"/>
      <c r="B33" s="63" t="s">
        <v>69</v>
      </c>
      <c r="C33" s="53"/>
      <c r="D33" s="54"/>
      <c r="E33" s="14"/>
      <c r="F33" s="86">
        <f>SUM(F34:F36)</f>
        <v>2.5</v>
      </c>
      <c r="G33" s="11"/>
      <c r="H33" s="11"/>
      <c r="I33" s="55"/>
      <c r="J33" s="11"/>
      <c r="K33" s="11"/>
      <c r="L33" s="55"/>
      <c r="M33" s="56"/>
      <c r="N33" s="56"/>
      <c r="O33" s="55"/>
    </row>
    <row r="34" spans="1:15" ht="29.25" customHeight="1">
      <c r="A34" s="45"/>
      <c r="B34" s="64" t="s">
        <v>102</v>
      </c>
      <c r="C34" s="112" t="s">
        <v>72</v>
      </c>
      <c r="D34" s="112" t="s">
        <v>72</v>
      </c>
      <c r="E34" s="112" t="s">
        <v>73</v>
      </c>
      <c r="F34" s="74">
        <v>1</v>
      </c>
      <c r="G34" s="105">
        <v>5</v>
      </c>
      <c r="H34" s="105">
        <v>5</v>
      </c>
      <c r="I34" s="55">
        <f>$F34*$H34</f>
        <v>5</v>
      </c>
      <c r="J34" s="11">
        <v>5</v>
      </c>
      <c r="K34" s="11">
        <v>5</v>
      </c>
      <c r="L34" s="55">
        <f>$F34*$K34</f>
        <v>5</v>
      </c>
      <c r="M34" s="56"/>
      <c r="N34" s="56"/>
      <c r="O34" s="55">
        <f>$F34*$N34</f>
        <v>0</v>
      </c>
    </row>
    <row r="35" spans="1:15" ht="29.25" customHeight="1">
      <c r="A35" s="45"/>
      <c r="B35" s="64" t="s">
        <v>108</v>
      </c>
      <c r="C35" s="104" t="s">
        <v>71</v>
      </c>
      <c r="D35" s="104" t="s">
        <v>71</v>
      </c>
      <c r="E35" s="112">
        <v>5</v>
      </c>
      <c r="F35" s="74">
        <v>1</v>
      </c>
      <c r="G35" s="105">
        <v>0</v>
      </c>
      <c r="H35" s="105">
        <v>0</v>
      </c>
      <c r="I35" s="55">
        <f>$F35*$H35</f>
        <v>0</v>
      </c>
      <c r="J35" s="11">
        <v>88</v>
      </c>
      <c r="K35" s="11">
        <v>4.4</v>
      </c>
      <c r="L35" s="55">
        <f>$F35*$K35</f>
        <v>4.4</v>
      </c>
      <c r="M35" s="56"/>
      <c r="N35" s="56"/>
      <c r="O35" s="55">
        <f>$F35*$N35</f>
        <v>0</v>
      </c>
    </row>
    <row r="36" spans="1:15" ht="30" customHeight="1">
      <c r="A36" s="45"/>
      <c r="B36" s="64" t="s">
        <v>103</v>
      </c>
      <c r="C36" s="98" t="s">
        <v>104</v>
      </c>
      <c r="D36" s="98" t="s">
        <v>105</v>
      </c>
      <c r="E36" s="98" t="s">
        <v>116</v>
      </c>
      <c r="F36" s="74">
        <v>0.5</v>
      </c>
      <c r="G36" s="105">
        <v>282.72</v>
      </c>
      <c r="H36" s="105">
        <v>0</v>
      </c>
      <c r="I36" s="55">
        <f>$F36*$H36</f>
        <v>0</v>
      </c>
      <c r="J36" s="11">
        <v>305.36</v>
      </c>
      <c r="K36" s="11">
        <v>2</v>
      </c>
      <c r="L36" s="55"/>
      <c r="M36" s="56"/>
      <c r="N36" s="56"/>
      <c r="O36" s="55">
        <f>$F36*$N36</f>
        <v>0</v>
      </c>
    </row>
    <row r="37" spans="1:15" ht="27.75" customHeight="1">
      <c r="A37" s="45"/>
      <c r="B37" s="63" t="s">
        <v>70</v>
      </c>
      <c r="C37" s="53"/>
      <c r="D37" s="54"/>
      <c r="E37" s="99"/>
      <c r="F37" s="86">
        <f>SUM(F38)</f>
        <v>2</v>
      </c>
      <c r="G37" s="11"/>
      <c r="H37" s="11"/>
      <c r="I37" s="55"/>
      <c r="J37" s="11"/>
      <c r="K37" s="11"/>
      <c r="L37" s="55"/>
      <c r="M37" s="56"/>
      <c r="N37" s="56"/>
      <c r="O37" s="55"/>
    </row>
    <row r="38" spans="1:15" ht="24" customHeight="1">
      <c r="A38" s="45"/>
      <c r="B38" s="65" t="s">
        <v>110</v>
      </c>
      <c r="C38" s="113">
        <v>1.96</v>
      </c>
      <c r="D38" s="113">
        <v>2.61</v>
      </c>
      <c r="E38" s="113" t="s">
        <v>117</v>
      </c>
      <c r="F38" s="74">
        <v>2</v>
      </c>
      <c r="G38" s="105">
        <v>0.21</v>
      </c>
      <c r="H38" s="105">
        <v>0</v>
      </c>
      <c r="I38" s="55">
        <f>$F38*$H38</f>
        <v>0</v>
      </c>
      <c r="J38" s="11">
        <v>2.24</v>
      </c>
      <c r="K38" s="11">
        <v>0</v>
      </c>
      <c r="L38" s="55">
        <f>$F38*$K38</f>
        <v>0</v>
      </c>
      <c r="M38" s="56"/>
      <c r="N38" s="56"/>
      <c r="O38" s="55">
        <f>$F38*$N38</f>
        <v>0</v>
      </c>
    </row>
    <row r="39" spans="1:15" ht="42">
      <c r="A39" s="45"/>
      <c r="B39" s="95" t="s">
        <v>106</v>
      </c>
      <c r="C39" s="53"/>
      <c r="D39" s="54"/>
      <c r="E39" s="14"/>
      <c r="F39" s="86">
        <f>SUM(F40)</f>
        <v>2</v>
      </c>
      <c r="G39" s="11"/>
      <c r="H39" s="11"/>
      <c r="I39" s="55"/>
      <c r="J39" s="11"/>
      <c r="K39" s="11"/>
      <c r="L39" s="55"/>
      <c r="M39" s="56"/>
      <c r="N39" s="56"/>
      <c r="O39" s="55"/>
    </row>
    <row r="40" spans="1:15" ht="25.5" customHeight="1">
      <c r="A40" s="45"/>
      <c r="B40" s="64" t="s">
        <v>107</v>
      </c>
      <c r="C40" s="54">
        <v>56.38</v>
      </c>
      <c r="D40" s="54">
        <v>57.22</v>
      </c>
      <c r="E40" s="54">
        <v>59</v>
      </c>
      <c r="F40" s="74">
        <v>2</v>
      </c>
      <c r="G40" s="105">
        <v>56.73</v>
      </c>
      <c r="H40" s="105">
        <v>2</v>
      </c>
      <c r="I40" s="55">
        <f>$F40*$H40</f>
        <v>4</v>
      </c>
      <c r="J40" s="11">
        <v>58.07</v>
      </c>
      <c r="K40" s="11">
        <v>4</v>
      </c>
      <c r="L40" s="55">
        <f>$F40*$K40</f>
        <v>8</v>
      </c>
      <c r="M40" s="56"/>
      <c r="N40" s="56"/>
      <c r="O40" s="55">
        <f>$F40*$N40</f>
        <v>0</v>
      </c>
    </row>
    <row r="41" spans="1:15" ht="42" customHeight="1">
      <c r="A41" s="46" t="s">
        <v>44</v>
      </c>
      <c r="B41" s="66" t="s">
        <v>38</v>
      </c>
      <c r="C41" s="53"/>
      <c r="D41" s="54"/>
      <c r="E41" s="14"/>
      <c r="F41" s="74">
        <v>5</v>
      </c>
      <c r="G41" s="11">
        <v>59.53</v>
      </c>
      <c r="H41" s="11">
        <v>0</v>
      </c>
      <c r="I41" s="55">
        <f>$F41*$H41</f>
        <v>0</v>
      </c>
      <c r="J41" s="11">
        <v>101.53</v>
      </c>
      <c r="K41" s="11">
        <v>5</v>
      </c>
      <c r="L41" s="55">
        <f>$F41*$K41</f>
        <v>25</v>
      </c>
      <c r="M41" s="56"/>
      <c r="N41" s="56"/>
      <c r="O41" s="55">
        <f>$F41*$N41</f>
        <v>0</v>
      </c>
    </row>
    <row r="42" spans="1:15" ht="39.75" customHeight="1">
      <c r="A42" s="45" t="s">
        <v>45</v>
      </c>
      <c r="B42" s="67" t="s">
        <v>33</v>
      </c>
      <c r="C42" s="53"/>
      <c r="D42" s="54"/>
      <c r="E42" s="14"/>
      <c r="F42" s="74">
        <v>10</v>
      </c>
      <c r="G42" s="11">
        <v>3</v>
      </c>
      <c r="H42" s="11">
        <v>3</v>
      </c>
      <c r="I42" s="55">
        <f>$F42*$H42</f>
        <v>30</v>
      </c>
      <c r="J42" s="11">
        <v>3</v>
      </c>
      <c r="K42" s="11">
        <v>3</v>
      </c>
      <c r="L42" s="55">
        <f>$F42*$K42</f>
        <v>30</v>
      </c>
      <c r="M42" s="56"/>
      <c r="N42" s="56"/>
      <c r="O42" s="55">
        <f>$F42*$N42</f>
        <v>0</v>
      </c>
    </row>
    <row r="43" spans="1:15" ht="16.5" customHeight="1">
      <c r="A43" s="47" t="s">
        <v>3</v>
      </c>
      <c r="B43" s="68" t="s">
        <v>7</v>
      </c>
      <c r="C43" s="51"/>
      <c r="D43" s="51"/>
      <c r="E43" s="51"/>
      <c r="F43" s="75">
        <f>SUM(F47,F45)</f>
        <v>10</v>
      </c>
      <c r="G43" s="52"/>
      <c r="H43" s="51"/>
      <c r="I43" s="52">
        <f>SUM(I44:I47)</f>
        <v>20</v>
      </c>
      <c r="J43" s="52"/>
      <c r="K43" s="59"/>
      <c r="L43" s="52">
        <f>SUM(L44:L47)</f>
        <v>20</v>
      </c>
      <c r="M43" s="52"/>
      <c r="N43" s="51"/>
      <c r="O43" s="52">
        <f>SUM(O44:O47)</f>
        <v>0</v>
      </c>
    </row>
    <row r="44" spans="1:15" ht="21" customHeight="1">
      <c r="A44" s="44"/>
      <c r="B44" s="69" t="s">
        <v>54</v>
      </c>
      <c r="C44" s="53"/>
      <c r="D44" s="20"/>
      <c r="E44" s="14"/>
      <c r="F44" s="86"/>
      <c r="G44" s="11"/>
      <c r="H44" s="11"/>
      <c r="I44" s="55">
        <f>$F44*$H44</f>
        <v>0</v>
      </c>
      <c r="J44" s="11"/>
      <c r="K44" s="11"/>
      <c r="L44" s="55">
        <f>$F44*$K44</f>
        <v>0</v>
      </c>
      <c r="M44" s="56"/>
      <c r="N44" s="56"/>
      <c r="O44" s="55">
        <f>$F44*$H44</f>
        <v>0</v>
      </c>
    </row>
    <row r="45" spans="1:15" ht="33.75" customHeight="1">
      <c r="A45" s="45" t="s">
        <v>39</v>
      </c>
      <c r="B45" s="67" t="s">
        <v>8</v>
      </c>
      <c r="C45" s="53"/>
      <c r="D45" s="20"/>
      <c r="E45" s="14"/>
      <c r="F45" s="74">
        <v>5</v>
      </c>
      <c r="G45" s="11" t="s">
        <v>118</v>
      </c>
      <c r="H45" s="11"/>
      <c r="I45" s="55">
        <f>$F45*$H45</f>
        <v>0</v>
      </c>
      <c r="J45" s="11" t="s">
        <v>118</v>
      </c>
      <c r="K45" s="11"/>
      <c r="L45" s="55">
        <f>$F45*$K45</f>
        <v>0</v>
      </c>
      <c r="M45" s="56"/>
      <c r="N45" s="56"/>
      <c r="O45" s="55">
        <f>$F45*$N45</f>
        <v>0</v>
      </c>
    </row>
    <row r="46" spans="1:15" ht="24" customHeight="1">
      <c r="A46" s="45"/>
      <c r="B46" s="69" t="s">
        <v>52</v>
      </c>
      <c r="C46" s="53"/>
      <c r="D46" s="20"/>
      <c r="E46" s="14"/>
      <c r="F46" s="86"/>
      <c r="G46" s="11"/>
      <c r="H46" s="11"/>
      <c r="I46" s="55">
        <f>$F46*$H46</f>
        <v>0</v>
      </c>
      <c r="J46" s="11"/>
      <c r="K46" s="11"/>
      <c r="L46" s="55">
        <f>$F46*$K46</f>
        <v>0</v>
      </c>
      <c r="M46" s="56"/>
      <c r="N46" s="56"/>
      <c r="O46" s="55">
        <f>$F46*$H46</f>
        <v>0</v>
      </c>
    </row>
    <row r="47" spans="1:15" ht="42" customHeight="1">
      <c r="A47" s="45" t="s">
        <v>40</v>
      </c>
      <c r="B47" s="67" t="s">
        <v>30</v>
      </c>
      <c r="C47" s="53"/>
      <c r="D47" s="20"/>
      <c r="E47" s="14"/>
      <c r="F47" s="74">
        <v>5</v>
      </c>
      <c r="G47" s="11">
        <v>4</v>
      </c>
      <c r="H47" s="11">
        <v>4</v>
      </c>
      <c r="I47" s="55">
        <f>$F47*$H47</f>
        <v>20</v>
      </c>
      <c r="J47" s="97">
        <v>4</v>
      </c>
      <c r="K47" s="97">
        <v>4</v>
      </c>
      <c r="L47" s="55">
        <f>$F47*$K47</f>
        <v>20</v>
      </c>
      <c r="M47" s="56"/>
      <c r="N47" s="56"/>
      <c r="O47" s="55">
        <f>$F47*$N47</f>
        <v>0</v>
      </c>
    </row>
    <row r="48" spans="1:15" ht="16.5" customHeight="1">
      <c r="A48" s="47" t="s">
        <v>6</v>
      </c>
      <c r="B48" s="68" t="s">
        <v>4</v>
      </c>
      <c r="C48" s="51"/>
      <c r="D48" s="51"/>
      <c r="E48" s="51"/>
      <c r="F48" s="75">
        <f>SUM(F52,F50)</f>
        <v>10</v>
      </c>
      <c r="G48" s="52"/>
      <c r="H48" s="51"/>
      <c r="I48" s="52">
        <f>SUM(I49:I52)</f>
        <v>35</v>
      </c>
      <c r="J48" s="52"/>
      <c r="K48" s="51"/>
      <c r="L48" s="52">
        <f>SUM(L49:L52)</f>
        <v>38.2</v>
      </c>
      <c r="M48" s="52"/>
      <c r="N48" s="51"/>
      <c r="O48" s="52">
        <f>SUM(O49:O52)</f>
        <v>0</v>
      </c>
    </row>
    <row r="49" spans="1:15" ht="22.5" customHeight="1">
      <c r="A49" s="44"/>
      <c r="B49" s="69" t="s">
        <v>55</v>
      </c>
      <c r="C49" s="53"/>
      <c r="D49" s="20"/>
      <c r="E49" s="14"/>
      <c r="F49" s="86"/>
      <c r="G49" s="11"/>
      <c r="H49" s="11"/>
      <c r="I49" s="55">
        <f>$F49*$H49</f>
        <v>0</v>
      </c>
      <c r="J49" s="11"/>
      <c r="K49" s="11"/>
      <c r="L49" s="55">
        <f>$F49*$K49</f>
        <v>0</v>
      </c>
      <c r="M49" s="56"/>
      <c r="N49" s="56"/>
      <c r="O49" s="55">
        <f>$F49*$N49</f>
        <v>0</v>
      </c>
    </row>
    <row r="50" spans="1:15" ht="29.25" customHeight="1">
      <c r="A50" s="45" t="s">
        <v>46</v>
      </c>
      <c r="B50" s="70" t="s">
        <v>5</v>
      </c>
      <c r="C50" s="57" t="s">
        <v>123</v>
      </c>
      <c r="D50" s="15">
        <v>14.2</v>
      </c>
      <c r="E50" s="15">
        <v>15</v>
      </c>
      <c r="F50" s="74">
        <v>5</v>
      </c>
      <c r="G50" s="11">
        <v>3</v>
      </c>
      <c r="H50" s="11">
        <v>3</v>
      </c>
      <c r="I50" s="55">
        <f>$F50*$H50</f>
        <v>15</v>
      </c>
      <c r="J50" s="11">
        <v>3</v>
      </c>
      <c r="K50" s="16">
        <v>3</v>
      </c>
      <c r="L50" s="55">
        <f>$F50*$K50</f>
        <v>15</v>
      </c>
      <c r="M50" s="17"/>
      <c r="N50" s="18"/>
      <c r="O50" s="55">
        <f>$F50*$N50</f>
        <v>0</v>
      </c>
    </row>
    <row r="51" spans="1:15" ht="22.5" customHeight="1">
      <c r="A51" s="45"/>
      <c r="B51" s="69" t="s">
        <v>56</v>
      </c>
      <c r="C51" s="57"/>
      <c r="D51" s="57"/>
      <c r="E51" s="57"/>
      <c r="F51" s="85"/>
      <c r="G51" s="11"/>
      <c r="H51" s="11"/>
      <c r="I51" s="55">
        <f>$F51*$H51</f>
        <v>0</v>
      </c>
      <c r="J51" s="19"/>
      <c r="K51" s="20"/>
      <c r="L51" s="55">
        <f>$F51*$K51</f>
        <v>0</v>
      </c>
      <c r="M51" s="21"/>
      <c r="N51" s="22"/>
      <c r="O51" s="55">
        <f>$F51*$N51</f>
        <v>0</v>
      </c>
    </row>
    <row r="52" spans="1:15" ht="46.5" customHeight="1">
      <c r="A52" s="45" t="s">
        <v>47</v>
      </c>
      <c r="B52" s="70" t="s">
        <v>34</v>
      </c>
      <c r="C52" s="57" t="s">
        <v>124</v>
      </c>
      <c r="D52" s="57" t="s">
        <v>125</v>
      </c>
      <c r="E52" s="57" t="s">
        <v>126</v>
      </c>
      <c r="F52" s="76">
        <v>5</v>
      </c>
      <c r="G52" s="11">
        <v>4.59</v>
      </c>
      <c r="H52" s="20">
        <v>4</v>
      </c>
      <c r="I52" s="55">
        <f>$F52*$H52</f>
        <v>20</v>
      </c>
      <c r="J52" s="19">
        <v>4.64</v>
      </c>
      <c r="K52" s="97">
        <v>4.64</v>
      </c>
      <c r="L52" s="55">
        <f>$F52*$K52</f>
        <v>23.2</v>
      </c>
      <c r="M52" s="21"/>
      <c r="N52" s="22"/>
      <c r="O52" s="55">
        <f>$F52*$N52</f>
        <v>0</v>
      </c>
    </row>
    <row r="53" spans="1:15" ht="16.5" customHeight="1">
      <c r="A53" s="47" t="s">
        <v>15</v>
      </c>
      <c r="B53" s="71" t="s">
        <v>9</v>
      </c>
      <c r="C53" s="51"/>
      <c r="D53" s="51"/>
      <c r="E53" s="51"/>
      <c r="F53" s="75">
        <f>SUM(F57,F55,F59)</f>
        <v>15</v>
      </c>
      <c r="G53" s="52"/>
      <c r="H53" s="58"/>
      <c r="I53" s="52">
        <f>SUM(I54:I59)</f>
        <v>40</v>
      </c>
      <c r="J53" s="52"/>
      <c r="K53" s="58"/>
      <c r="L53" s="52">
        <f>SUM(L54:L59)</f>
        <v>60.6</v>
      </c>
      <c r="M53" s="52"/>
      <c r="N53" s="58"/>
      <c r="O53" s="52">
        <f>SUM(O57:O59)</f>
        <v>0</v>
      </c>
    </row>
    <row r="54" spans="1:15" s="27" customFormat="1" ht="16.5" customHeight="1">
      <c r="A54" s="48"/>
      <c r="B54" s="72" t="s">
        <v>57</v>
      </c>
      <c r="C54" s="23"/>
      <c r="D54" s="23"/>
      <c r="E54" s="23"/>
      <c r="F54" s="77"/>
      <c r="G54" s="24"/>
      <c r="H54" s="25"/>
      <c r="I54" s="24"/>
      <c r="J54" s="24"/>
      <c r="K54" s="25"/>
      <c r="L54" s="24"/>
      <c r="M54" s="24"/>
      <c r="N54" s="25"/>
      <c r="O54" s="24"/>
    </row>
    <row r="55" spans="1:15" ht="42.75" customHeight="1">
      <c r="A55" s="45" t="s">
        <v>48</v>
      </c>
      <c r="B55" s="67" t="s">
        <v>31</v>
      </c>
      <c r="C55" s="99"/>
      <c r="D55" s="99"/>
      <c r="E55" s="99"/>
      <c r="F55" s="74">
        <v>5</v>
      </c>
      <c r="G55" s="16">
        <v>3</v>
      </c>
      <c r="H55" s="16">
        <v>3</v>
      </c>
      <c r="I55" s="55">
        <f>$F55*$H55</f>
        <v>15</v>
      </c>
      <c r="J55" s="97">
        <v>4</v>
      </c>
      <c r="K55" s="97">
        <v>4</v>
      </c>
      <c r="L55" s="55">
        <f>$F55*$K55</f>
        <v>20</v>
      </c>
      <c r="M55" s="16"/>
      <c r="N55" s="16"/>
      <c r="O55" s="55">
        <f>$F55*$N55</f>
        <v>0</v>
      </c>
    </row>
    <row r="56" spans="1:15" ht="24" customHeight="1">
      <c r="A56" s="45"/>
      <c r="B56" s="73" t="s">
        <v>58</v>
      </c>
      <c r="C56" s="99"/>
      <c r="D56" s="99"/>
      <c r="E56" s="99"/>
      <c r="F56" s="114"/>
      <c r="G56" s="115"/>
      <c r="H56" s="16"/>
      <c r="I56" s="90"/>
      <c r="J56" s="115"/>
      <c r="K56" s="16"/>
      <c r="L56" s="90"/>
      <c r="M56" s="16"/>
      <c r="N56" s="16"/>
      <c r="O56" s="90"/>
    </row>
    <row r="57" spans="1:15" ht="24.75" customHeight="1">
      <c r="A57" s="45" t="s">
        <v>49</v>
      </c>
      <c r="B57" s="62" t="s">
        <v>77</v>
      </c>
      <c r="C57" s="14"/>
      <c r="D57" s="14"/>
      <c r="E57" s="14"/>
      <c r="F57" s="74">
        <v>5</v>
      </c>
      <c r="G57" s="11">
        <v>4.16</v>
      </c>
      <c r="H57" s="11">
        <v>3</v>
      </c>
      <c r="I57" s="55">
        <f>$F57*$H57</f>
        <v>15</v>
      </c>
      <c r="J57" s="97">
        <v>4.2</v>
      </c>
      <c r="K57" s="116">
        <v>4.2</v>
      </c>
      <c r="L57" s="55">
        <f>$F57*$K57</f>
        <v>21</v>
      </c>
      <c r="M57" s="56"/>
      <c r="N57" s="18"/>
      <c r="O57" s="55">
        <f>$F57*$N57</f>
        <v>0</v>
      </c>
    </row>
    <row r="58" spans="1:15" ht="21">
      <c r="A58" s="45"/>
      <c r="B58" s="73" t="s">
        <v>59</v>
      </c>
      <c r="C58" s="14"/>
      <c r="D58" s="14"/>
      <c r="E58" s="14"/>
      <c r="F58" s="86"/>
      <c r="G58" s="11"/>
      <c r="H58" s="11"/>
      <c r="I58" s="55"/>
      <c r="J58" s="15"/>
      <c r="K58" s="16"/>
      <c r="L58" s="55"/>
      <c r="M58" s="56"/>
      <c r="N58" s="18"/>
      <c r="O58" s="55"/>
    </row>
    <row r="59" spans="1:15" ht="40.5">
      <c r="A59" s="45" t="s">
        <v>50</v>
      </c>
      <c r="B59" s="67" t="s">
        <v>51</v>
      </c>
      <c r="C59" s="14" t="s">
        <v>119</v>
      </c>
      <c r="D59" s="14" t="s">
        <v>119</v>
      </c>
      <c r="E59" s="20">
        <v>5</v>
      </c>
      <c r="F59" s="74">
        <v>5</v>
      </c>
      <c r="G59" s="11">
        <v>2.17</v>
      </c>
      <c r="H59" s="11">
        <v>2</v>
      </c>
      <c r="I59" s="55">
        <f>$F59*$H59</f>
        <v>10</v>
      </c>
      <c r="J59" s="116">
        <v>3.92</v>
      </c>
      <c r="K59" s="116">
        <v>3.92</v>
      </c>
      <c r="L59" s="55">
        <f>$F59*$K59</f>
        <v>19.6</v>
      </c>
      <c r="M59" s="56"/>
      <c r="N59" s="18"/>
      <c r="O59" s="55">
        <f>$F59*$N59</f>
        <v>0</v>
      </c>
    </row>
    <row r="60" spans="1:15" ht="18" customHeight="1">
      <c r="A60" s="44"/>
      <c r="B60" s="28" t="s">
        <v>16</v>
      </c>
      <c r="C60" s="8"/>
      <c r="D60" s="8"/>
      <c r="E60" s="8"/>
      <c r="F60" s="9">
        <f>SUM(F53,F48,F43,F7)</f>
        <v>100</v>
      </c>
      <c r="G60" s="9"/>
      <c r="H60" s="8"/>
      <c r="I60" s="9">
        <f>SUM(I7,I43,I48,I53)</f>
        <v>173.5</v>
      </c>
      <c r="J60" s="9"/>
      <c r="K60" s="8"/>
      <c r="L60" s="9">
        <f>SUM(L7,L43,L48,L53)</f>
        <v>249.70000000000002</v>
      </c>
      <c r="M60" s="9"/>
      <c r="N60" s="8"/>
      <c r="O60" s="9">
        <f>SUM(O7,O43,O48,O53)</f>
        <v>0</v>
      </c>
    </row>
    <row r="61" spans="1:15" ht="21">
      <c r="A61" s="49"/>
      <c r="B61" s="29" t="s">
        <v>18</v>
      </c>
      <c r="C61" s="51"/>
      <c r="D61" s="51"/>
      <c r="E61" s="51"/>
      <c r="F61" s="52"/>
      <c r="G61" s="52"/>
      <c r="H61" s="51"/>
      <c r="I61" s="96">
        <f>I60/100</f>
        <v>1.735</v>
      </c>
      <c r="J61" s="52"/>
      <c r="K61" s="51"/>
      <c r="L61" s="96">
        <f>L60/100</f>
        <v>2.4970000000000003</v>
      </c>
      <c r="M61" s="52"/>
      <c r="N61" s="51"/>
      <c r="O61" s="59">
        <f>O60/100</f>
        <v>0</v>
      </c>
    </row>
    <row r="62" spans="1:13" ht="21">
      <c r="A62" s="50"/>
      <c r="B62" s="30"/>
      <c r="C62" s="31"/>
      <c r="D62" s="31"/>
      <c r="E62" s="31"/>
      <c r="F62" s="32"/>
      <c r="G62" s="32"/>
      <c r="H62" s="33"/>
      <c r="I62" s="34"/>
      <c r="J62" s="32"/>
      <c r="K62" s="33"/>
      <c r="L62" s="34"/>
      <c r="M62" s="33"/>
    </row>
    <row r="63" spans="2:14" ht="21">
      <c r="B63" s="1" t="s">
        <v>17</v>
      </c>
      <c r="C63" s="134" t="s">
        <v>19</v>
      </c>
      <c r="D63" s="134"/>
      <c r="E63" s="135" t="s">
        <v>22</v>
      </c>
      <c r="F63" s="136"/>
      <c r="G63" s="37" t="s">
        <v>21</v>
      </c>
      <c r="H63" s="37"/>
      <c r="I63" s="91" t="s">
        <v>23</v>
      </c>
      <c r="J63" s="36"/>
      <c r="K63" s="37" t="s">
        <v>24</v>
      </c>
      <c r="L63" s="35"/>
      <c r="M63" s="94" t="s">
        <v>25</v>
      </c>
      <c r="N63" s="93"/>
    </row>
    <row r="65" spans="3:13" ht="25.5" customHeight="1">
      <c r="C65" s="40"/>
      <c r="D65" s="40"/>
      <c r="E65" s="40"/>
      <c r="F65" s="40"/>
      <c r="G65" s="40"/>
      <c r="H65" s="40"/>
      <c r="I65" s="92"/>
      <c r="J65" s="40"/>
      <c r="K65" s="40"/>
      <c r="L65" s="92"/>
      <c r="M65" s="92"/>
    </row>
    <row r="66" ht="25.5" customHeight="1"/>
    <row r="78" spans="5:10" ht="21">
      <c r="E78" s="41"/>
      <c r="F78" s="42"/>
      <c r="G78" s="42"/>
      <c r="J78" s="42"/>
    </row>
  </sheetData>
  <mergeCells count="17">
    <mergeCell ref="N5:O6"/>
    <mergeCell ref="C63:D63"/>
    <mergeCell ref="E63:F63"/>
    <mergeCell ref="H5:I6"/>
    <mergeCell ref="J5:J6"/>
    <mergeCell ref="K5:L6"/>
    <mergeCell ref="M5:M6"/>
    <mergeCell ref="B4:B6"/>
    <mergeCell ref="A1:O1"/>
    <mergeCell ref="A4:A5"/>
    <mergeCell ref="C4:D5"/>
    <mergeCell ref="E4:E5"/>
    <mergeCell ref="F4:F5"/>
    <mergeCell ref="G4:I4"/>
    <mergeCell ref="J4:L4"/>
    <mergeCell ref="M4:O4"/>
    <mergeCell ref="G5:G6"/>
  </mergeCells>
  <printOptions horizontalCentered="1"/>
  <pageMargins left="0.42" right="0.4724409448818898" top="0.4724409448818898" bottom="0.2755905511811024" header="0.31496062992125984" footer="0.15748031496062992"/>
  <pageSetup firstPageNumber="1" useFirstPageNumber="1" horizontalDpi="300" verticalDpi="3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BELTA</dc:creator>
  <cp:keywords/>
  <dc:description/>
  <cp:lastModifiedBy>gad</cp:lastModifiedBy>
  <cp:lastPrinted>2005-07-19T03:04:02Z</cp:lastPrinted>
  <dcterms:created xsi:type="dcterms:W3CDTF">2004-06-16T04:10:05Z</dcterms:created>
  <dcterms:modified xsi:type="dcterms:W3CDTF">2005-07-19T03:06:46Z</dcterms:modified>
  <cp:category/>
  <cp:version/>
  <cp:contentType/>
  <cp:contentStatus/>
</cp:coreProperties>
</file>